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0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K50" i="1" l="1"/>
  <c r="H107" i="1" l="1"/>
  <c r="G107" i="1"/>
  <c r="F107" i="1"/>
  <c r="E107" i="1"/>
  <c r="Q106" i="1"/>
  <c r="Q105" i="1" s="1"/>
  <c r="N106" i="1"/>
  <c r="M106" i="1" s="1"/>
  <c r="I105" i="1"/>
  <c r="I106" i="1"/>
  <c r="J105" i="1"/>
  <c r="E105" i="1"/>
  <c r="E106" i="1"/>
  <c r="F105" i="1"/>
  <c r="M103" i="1"/>
  <c r="M104" i="1"/>
  <c r="N103" i="1"/>
  <c r="N104" i="1"/>
  <c r="I104" i="1"/>
  <c r="Q104" i="1" s="1"/>
  <c r="I103" i="1"/>
  <c r="Q103" i="1" s="1"/>
  <c r="J103" i="1"/>
  <c r="E104" i="1"/>
  <c r="E103" i="1"/>
  <c r="F103" i="1"/>
  <c r="K81" i="1"/>
  <c r="N105" i="1" l="1"/>
  <c r="M105" i="1" s="1"/>
  <c r="J26" i="1"/>
  <c r="J45" i="1"/>
  <c r="I102" i="1" l="1"/>
  <c r="I101" i="1"/>
  <c r="I100" i="1"/>
  <c r="Q100" i="1" s="1"/>
  <c r="I98" i="1"/>
  <c r="I96" i="1"/>
  <c r="I95" i="1"/>
  <c r="I93" i="1"/>
  <c r="Q93" i="1" s="1"/>
  <c r="I91" i="1"/>
  <c r="Q91" i="1" s="1"/>
  <c r="I89" i="1"/>
  <c r="I88" i="1"/>
  <c r="I87" i="1"/>
  <c r="I86" i="1"/>
  <c r="Q86" i="1" s="1"/>
  <c r="I85" i="1"/>
  <c r="I84" i="1"/>
  <c r="Q84" i="1" s="1"/>
  <c r="I83" i="1"/>
  <c r="I81" i="1"/>
  <c r="Q81" i="1" s="1"/>
  <c r="I79" i="1"/>
  <c r="Q79" i="1" s="1"/>
  <c r="I77" i="1"/>
  <c r="I75" i="1"/>
  <c r="I73" i="1"/>
  <c r="Q73" i="1" s="1"/>
  <c r="I71" i="1"/>
  <c r="I70" i="1"/>
  <c r="I69" i="1"/>
  <c r="I68" i="1"/>
  <c r="I67" i="1"/>
  <c r="I65" i="1"/>
  <c r="I64" i="1"/>
  <c r="I63" i="1"/>
  <c r="I62" i="1"/>
  <c r="I61" i="1"/>
  <c r="Q61" i="1" s="1"/>
  <c r="I59" i="1"/>
  <c r="Q59" i="1" s="1"/>
  <c r="I58" i="1"/>
  <c r="Q58" i="1" s="1"/>
  <c r="I57" i="1"/>
  <c r="Q57" i="1" s="1"/>
  <c r="I55" i="1"/>
  <c r="Q55" i="1" s="1"/>
  <c r="I53" i="1"/>
  <c r="I52" i="1"/>
  <c r="I51" i="1"/>
  <c r="I50" i="1"/>
  <c r="I48" i="1"/>
  <c r="Q48" i="1" s="1"/>
  <c r="I47" i="1"/>
  <c r="Q47" i="1" s="1"/>
  <c r="I46" i="1"/>
  <c r="I45" i="1"/>
  <c r="I44" i="1"/>
  <c r="Q44" i="1" s="1"/>
  <c r="I42" i="1"/>
  <c r="I41" i="1"/>
  <c r="I40" i="1"/>
  <c r="Q40" i="1" s="1"/>
  <c r="I38" i="1"/>
  <c r="Q38" i="1" s="1"/>
  <c r="I36" i="1"/>
  <c r="I35" i="1"/>
  <c r="I34" i="1"/>
  <c r="I33" i="1"/>
  <c r="I32" i="1"/>
  <c r="I31" i="1"/>
  <c r="I30" i="1"/>
  <c r="I29" i="1"/>
  <c r="Q29" i="1" s="1"/>
  <c r="I28" i="1"/>
  <c r="Q28" i="1" s="1"/>
  <c r="I27" i="1"/>
  <c r="I25" i="1"/>
  <c r="I24" i="1"/>
  <c r="Q24" i="1" s="1"/>
  <c r="I22" i="1"/>
  <c r="I21" i="1"/>
  <c r="I20" i="1"/>
  <c r="I19" i="1"/>
  <c r="I18" i="1"/>
  <c r="I16" i="1"/>
  <c r="I14" i="1"/>
  <c r="Q14" i="1" s="1"/>
  <c r="I12" i="1"/>
  <c r="Q12" i="1" s="1"/>
  <c r="I10" i="1"/>
  <c r="Q10" i="1" s="1"/>
  <c r="Q8" i="1"/>
  <c r="M102" i="1"/>
  <c r="M101" i="1"/>
  <c r="M96" i="1"/>
  <c r="M89" i="1"/>
  <c r="M88" i="1"/>
  <c r="M73" i="1"/>
  <c r="M71" i="1"/>
  <c r="M70" i="1"/>
  <c r="M67" i="1"/>
  <c r="M65" i="1"/>
  <c r="M64" i="1"/>
  <c r="M63" i="1"/>
  <c r="M62" i="1"/>
  <c r="M53" i="1"/>
  <c r="M52" i="1"/>
  <c r="M51" i="1"/>
  <c r="M48" i="1"/>
  <c r="M42" i="1"/>
  <c r="M41" i="1"/>
  <c r="M36" i="1"/>
  <c r="M34" i="1"/>
  <c r="M33" i="1"/>
  <c r="M32" i="1"/>
  <c r="M31" i="1"/>
  <c r="M30" i="1"/>
  <c r="M22" i="1"/>
  <c r="M21" i="1"/>
  <c r="M20" i="1"/>
  <c r="M19" i="1"/>
  <c r="M18" i="1"/>
  <c r="M16" i="1"/>
  <c r="Q102" i="1"/>
  <c r="Q101" i="1"/>
  <c r="Q96" i="1"/>
  <c r="Q95" i="1"/>
  <c r="Q89" i="1"/>
  <c r="Q88" i="1"/>
  <c r="Q87" i="1"/>
  <c r="Q85" i="1"/>
  <c r="Q83" i="1"/>
  <c r="Q77" i="1"/>
  <c r="Q75" i="1"/>
  <c r="Q71" i="1"/>
  <c r="Q70" i="1"/>
  <c r="Q67" i="1"/>
  <c r="Q65" i="1"/>
  <c r="Q64" i="1"/>
  <c r="Q63" i="1"/>
  <c r="Q62" i="1"/>
  <c r="Q53" i="1"/>
  <c r="Q52" i="1"/>
  <c r="Q51" i="1"/>
  <c r="Q50" i="1"/>
  <c r="Q46" i="1"/>
  <c r="Q45" i="1"/>
  <c r="Q42" i="1"/>
  <c r="Q41" i="1"/>
  <c r="Q36" i="1"/>
  <c r="Q35" i="1"/>
  <c r="Q34" i="1"/>
  <c r="Q33" i="1"/>
  <c r="Q32" i="1"/>
  <c r="Q31" i="1"/>
  <c r="Q30" i="1"/>
  <c r="Q27" i="1"/>
  <c r="Q25" i="1"/>
  <c r="Q22" i="1"/>
  <c r="Q21" i="1"/>
  <c r="Q20" i="1"/>
  <c r="Q19" i="1"/>
  <c r="Q18" i="1"/>
  <c r="Q16"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1" i="1"/>
  <c r="P70" i="1"/>
  <c r="P69" i="1"/>
  <c r="P68" i="1"/>
  <c r="P67" i="1"/>
  <c r="P66" i="1"/>
  <c r="P65" i="1"/>
  <c r="P64" i="1"/>
  <c r="P63" i="1"/>
  <c r="P62" i="1"/>
  <c r="P61" i="1"/>
  <c r="P60" i="1"/>
  <c r="P59" i="1"/>
  <c r="P58" i="1"/>
  <c r="P57" i="1"/>
  <c r="P56" i="1"/>
  <c r="P55" i="1"/>
  <c r="P54" i="1"/>
  <c r="P53" i="1"/>
  <c r="P52" i="1"/>
  <c r="P51" i="1"/>
  <c r="P50"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O102" i="1"/>
  <c r="O101" i="1"/>
  <c r="O100" i="1"/>
  <c r="O99" i="1"/>
  <c r="O98" i="1"/>
  <c r="O97" i="1"/>
  <c r="O96" i="1"/>
  <c r="O95" i="1"/>
  <c r="O94" i="1"/>
  <c r="O93" i="1"/>
  <c r="O92" i="1"/>
  <c r="O91" i="1"/>
  <c r="O90" i="1"/>
  <c r="O89" i="1"/>
  <c r="O88" i="1"/>
  <c r="O87" i="1"/>
  <c r="O86" i="1"/>
  <c r="O85" i="1"/>
  <c r="O84" i="1"/>
  <c r="O83" i="1"/>
  <c r="O81" i="1"/>
  <c r="M81" i="1" s="1"/>
  <c r="O79" i="1"/>
  <c r="O78" i="1"/>
  <c r="O77" i="1"/>
  <c r="O76" i="1"/>
  <c r="O75" i="1"/>
  <c r="O74" i="1"/>
  <c r="O73" i="1"/>
  <c r="O71" i="1"/>
  <c r="O70" i="1"/>
  <c r="O69" i="1"/>
  <c r="O68" i="1"/>
  <c r="O67" i="1"/>
  <c r="O66" i="1"/>
  <c r="O65" i="1"/>
  <c r="O64" i="1"/>
  <c r="O63" i="1"/>
  <c r="O62" i="1"/>
  <c r="O61" i="1"/>
  <c r="O60" i="1"/>
  <c r="O59" i="1"/>
  <c r="O58" i="1"/>
  <c r="O57" i="1"/>
  <c r="O56" i="1"/>
  <c r="O55" i="1"/>
  <c r="O54" i="1"/>
  <c r="O53" i="1"/>
  <c r="O52" i="1"/>
  <c r="O51" i="1"/>
  <c r="O50" i="1"/>
  <c r="M50" i="1" s="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N102" i="1"/>
  <c r="N101" i="1"/>
  <c r="N100" i="1"/>
  <c r="M100" i="1" s="1"/>
  <c r="N98" i="1"/>
  <c r="M98" i="1" s="1"/>
  <c r="N96" i="1"/>
  <c r="N95" i="1"/>
  <c r="M95" i="1" s="1"/>
  <c r="N93" i="1"/>
  <c r="M93" i="1" s="1"/>
  <c r="N91" i="1"/>
  <c r="M91" i="1" s="1"/>
  <c r="N89" i="1"/>
  <c r="N88" i="1"/>
  <c r="N87" i="1"/>
  <c r="M87" i="1" s="1"/>
  <c r="N86" i="1"/>
  <c r="M86" i="1" s="1"/>
  <c r="N85" i="1"/>
  <c r="M85" i="1" s="1"/>
  <c r="N84" i="1"/>
  <c r="M84" i="1" s="1"/>
  <c r="N83" i="1"/>
  <c r="N81" i="1"/>
  <c r="N80" i="1"/>
  <c r="N79" i="1"/>
  <c r="M79" i="1" s="1"/>
  <c r="N77" i="1"/>
  <c r="M77" i="1" s="1"/>
  <c r="N75" i="1"/>
  <c r="M75" i="1" s="1"/>
  <c r="N73" i="1"/>
  <c r="N72" i="1"/>
  <c r="N71" i="1"/>
  <c r="N70" i="1"/>
  <c r="N69" i="1"/>
  <c r="M69" i="1" s="1"/>
  <c r="N68" i="1"/>
  <c r="M68" i="1" s="1"/>
  <c r="N67" i="1"/>
  <c r="N65" i="1"/>
  <c r="N64" i="1"/>
  <c r="N63" i="1"/>
  <c r="N62" i="1"/>
  <c r="N61" i="1"/>
  <c r="M61" i="1" s="1"/>
  <c r="N59" i="1"/>
  <c r="M59" i="1" s="1"/>
  <c r="N58" i="1"/>
  <c r="M58" i="1" s="1"/>
  <c r="N57" i="1"/>
  <c r="M57" i="1" s="1"/>
  <c r="N55" i="1"/>
  <c r="M55" i="1" s="1"/>
  <c r="N53" i="1"/>
  <c r="N52" i="1"/>
  <c r="N51" i="1"/>
  <c r="N50" i="1"/>
  <c r="N49" i="1"/>
  <c r="N48" i="1"/>
  <c r="N47" i="1"/>
  <c r="M47" i="1" s="1"/>
  <c r="N46" i="1"/>
  <c r="M46" i="1" s="1"/>
  <c r="N45" i="1"/>
  <c r="M45" i="1" s="1"/>
  <c r="N44" i="1"/>
  <c r="M44" i="1" s="1"/>
  <c r="N42" i="1"/>
  <c r="N41" i="1"/>
  <c r="N40" i="1"/>
  <c r="M40" i="1" s="1"/>
  <c r="N38" i="1"/>
  <c r="M38" i="1" s="1"/>
  <c r="N36" i="1"/>
  <c r="N35" i="1"/>
  <c r="M35" i="1" s="1"/>
  <c r="N34" i="1"/>
  <c r="N33" i="1"/>
  <c r="N32" i="1"/>
  <c r="N31" i="1"/>
  <c r="N30" i="1"/>
  <c r="N29" i="1"/>
  <c r="M29" i="1" s="1"/>
  <c r="N28" i="1"/>
  <c r="M28" i="1" s="1"/>
  <c r="N27" i="1"/>
  <c r="M27" i="1" s="1"/>
  <c r="N26" i="1"/>
  <c r="M26" i="1" s="1"/>
  <c r="N25" i="1"/>
  <c r="M25" i="1" s="1"/>
  <c r="N24" i="1"/>
  <c r="M24" i="1" s="1"/>
  <c r="N22" i="1"/>
  <c r="N21" i="1"/>
  <c r="N20" i="1"/>
  <c r="N19" i="1"/>
  <c r="N18" i="1"/>
  <c r="N16" i="1"/>
  <c r="N14" i="1"/>
  <c r="M14" i="1" s="1"/>
  <c r="N12" i="1"/>
  <c r="M12" i="1" s="1"/>
  <c r="N10" i="1"/>
  <c r="M10" i="1" s="1"/>
  <c r="N8" i="1"/>
  <c r="M8" i="1" s="1"/>
  <c r="H41" i="1"/>
  <c r="G41" i="1"/>
  <c r="E86" i="1"/>
  <c r="F82" i="1"/>
  <c r="F45" i="1"/>
  <c r="E46" i="1"/>
  <c r="M83" i="1" l="1"/>
  <c r="I26" i="1"/>
  <c r="Q26" i="1" s="1"/>
  <c r="E89" i="1"/>
  <c r="L80" i="1"/>
  <c r="K80" i="1"/>
  <c r="J80" i="1"/>
  <c r="H80" i="1"/>
  <c r="G80" i="1"/>
  <c r="F80" i="1"/>
  <c r="G78" i="1"/>
  <c r="H78" i="1"/>
  <c r="G72" i="1"/>
  <c r="H73" i="1"/>
  <c r="F70" i="1"/>
  <c r="G70" i="1"/>
  <c r="H70" i="1"/>
  <c r="J70" i="1"/>
  <c r="K70" i="1"/>
  <c r="E71" i="1"/>
  <c r="L71" i="1"/>
  <c r="L70" i="1" s="1"/>
  <c r="K66" i="1"/>
  <c r="J66" i="1"/>
  <c r="I66" i="1" s="1"/>
  <c r="H66" i="1"/>
  <c r="G66" i="1"/>
  <c r="F66" i="1"/>
  <c r="L60" i="1"/>
  <c r="K60" i="1"/>
  <c r="J60" i="1"/>
  <c r="H60" i="1"/>
  <c r="G60" i="1"/>
  <c r="F60" i="1"/>
  <c r="E61" i="1"/>
  <c r="E60" i="1" s="1"/>
  <c r="L52" i="1"/>
  <c r="K52" i="1"/>
  <c r="J52" i="1"/>
  <c r="G52" i="1"/>
  <c r="F52" i="1"/>
  <c r="H53" i="1"/>
  <c r="H52" i="1" s="1"/>
  <c r="E53" i="1"/>
  <c r="E52" i="1" s="1"/>
  <c r="H50" i="1"/>
  <c r="H49" i="1" s="1"/>
  <c r="K49" i="1"/>
  <c r="J49" i="1"/>
  <c r="G49" i="1"/>
  <c r="F49" i="1"/>
  <c r="E50" i="1"/>
  <c r="O49" i="1" l="1"/>
  <c r="M49" i="1" s="1"/>
  <c r="I49" i="1"/>
  <c r="Q49" i="1" s="1"/>
  <c r="I80" i="1"/>
  <c r="Q80" i="1" s="1"/>
  <c r="O80" i="1"/>
  <c r="M80" i="1" s="1"/>
  <c r="N66" i="1"/>
  <c r="M66" i="1" s="1"/>
  <c r="N60" i="1"/>
  <c r="M60" i="1" s="1"/>
  <c r="I60" i="1"/>
  <c r="Q60" i="1" s="1"/>
  <c r="E70" i="1"/>
  <c r="E42" i="1"/>
  <c r="F41" i="1"/>
  <c r="E41" i="1" s="1"/>
  <c r="J39" i="1"/>
  <c r="J37" i="1"/>
  <c r="F26" i="1"/>
  <c r="E36" i="1"/>
  <c r="F18" i="1"/>
  <c r="F15" i="1"/>
  <c r="N39" i="1" l="1"/>
  <c r="M39" i="1" s="1"/>
  <c r="I39" i="1"/>
  <c r="Q39" i="1" s="1"/>
  <c r="I37" i="1"/>
  <c r="Q37" i="1" s="1"/>
  <c r="N37" i="1"/>
  <c r="M37" i="1" s="1"/>
  <c r="L77" i="1"/>
  <c r="F76" i="1" l="1"/>
  <c r="L45" i="1"/>
  <c r="K45" i="1"/>
  <c r="H45" i="1"/>
  <c r="G45" i="1"/>
  <c r="E58" i="1"/>
  <c r="E8" i="1"/>
  <c r="L98" i="1" l="1"/>
  <c r="J9" i="1" l="1"/>
  <c r="I9" i="1" l="1"/>
  <c r="Q9" i="1" s="1"/>
  <c r="N9" i="1"/>
  <c r="M9" i="1" s="1"/>
  <c r="J7" i="1"/>
  <c r="N7" i="1" l="1"/>
  <c r="M7" i="1" s="1"/>
  <c r="I7" i="1"/>
  <c r="E77" i="1"/>
  <c r="Q7" i="1" l="1"/>
  <c r="H72" i="1"/>
  <c r="E72" i="1" l="1"/>
  <c r="E48" i="1" l="1"/>
  <c r="E81" i="1"/>
  <c r="E80" i="1" l="1"/>
  <c r="L67" i="1" l="1"/>
  <c r="L66" i="1" s="1"/>
  <c r="J56" i="1"/>
  <c r="N56" i="1" l="1"/>
  <c r="M56" i="1" s="1"/>
  <c r="I56" i="1"/>
  <c r="Q56" i="1" s="1"/>
  <c r="F11" i="1"/>
  <c r="L17" i="1" l="1"/>
  <c r="E26" i="1" l="1"/>
  <c r="K72" i="1" l="1"/>
  <c r="L73" i="1"/>
  <c r="J64" i="1"/>
  <c r="L72" i="1" l="1"/>
  <c r="P72" i="1" s="1"/>
  <c r="P73" i="1"/>
  <c r="O72" i="1"/>
  <c r="M72" i="1" s="1"/>
  <c r="I72" i="1"/>
  <c r="Q72" i="1" s="1"/>
  <c r="F17" i="1"/>
  <c r="L10" i="1" l="1"/>
  <c r="J23" i="1" l="1"/>
  <c r="H17" i="1"/>
  <c r="G17" i="1"/>
  <c r="E73" i="1"/>
  <c r="H74" i="1"/>
  <c r="J74" i="1"/>
  <c r="L74" i="1"/>
  <c r="N74" i="1" l="1"/>
  <c r="M74" i="1" s="1"/>
  <c r="I74" i="1"/>
  <c r="Q74" i="1" s="1"/>
  <c r="I23" i="1"/>
  <c r="Q23" i="1" s="1"/>
  <c r="N23" i="1"/>
  <c r="M23" i="1" s="1"/>
  <c r="J17" i="1"/>
  <c r="E22" i="1"/>
  <c r="E21" i="1"/>
  <c r="E20" i="1"/>
  <c r="E25" i="1"/>
  <c r="E24" i="1"/>
  <c r="E35" i="1"/>
  <c r="E34" i="1"/>
  <c r="E33" i="1"/>
  <c r="E32" i="1"/>
  <c r="E31" i="1"/>
  <c r="E30" i="1"/>
  <c r="E29" i="1"/>
  <c r="E28" i="1"/>
  <c r="E27" i="1"/>
  <c r="I17" i="1" l="1"/>
  <c r="Q17" i="1" s="1"/>
  <c r="N17" i="1"/>
  <c r="M17" i="1" s="1"/>
  <c r="E18" i="1"/>
  <c r="L101" i="1" l="1"/>
  <c r="K101" i="1"/>
  <c r="J101" i="1"/>
  <c r="H101" i="1"/>
  <c r="G101" i="1"/>
  <c r="F101" i="1"/>
  <c r="L99" i="1"/>
  <c r="K99" i="1"/>
  <c r="J99" i="1"/>
  <c r="H99" i="1"/>
  <c r="G99" i="1"/>
  <c r="F99" i="1"/>
  <c r="K97" i="1"/>
  <c r="J97" i="1"/>
  <c r="I97" i="1" s="1"/>
  <c r="H97" i="1"/>
  <c r="G97" i="1"/>
  <c r="F97" i="1"/>
  <c r="L94" i="1"/>
  <c r="J94" i="1"/>
  <c r="H94" i="1"/>
  <c r="G94" i="1"/>
  <c r="F94" i="1"/>
  <c r="L92" i="1"/>
  <c r="J92" i="1"/>
  <c r="H92" i="1"/>
  <c r="G92" i="1"/>
  <c r="F92" i="1"/>
  <c r="L90" i="1"/>
  <c r="K90" i="1"/>
  <c r="J90" i="1"/>
  <c r="H90" i="1"/>
  <c r="G90" i="1"/>
  <c r="F90" i="1"/>
  <c r="L88" i="1"/>
  <c r="K88" i="1"/>
  <c r="J88" i="1"/>
  <c r="H88" i="1"/>
  <c r="G88" i="1"/>
  <c r="F88" i="1"/>
  <c r="E88" i="1" s="1"/>
  <c r="J82" i="1"/>
  <c r="G82" i="1"/>
  <c r="I90" i="1" l="1"/>
  <c r="Q90" i="1" s="1"/>
  <c r="N90" i="1"/>
  <c r="M90" i="1" s="1"/>
  <c r="N92" i="1"/>
  <c r="M92" i="1" s="1"/>
  <c r="I92" i="1"/>
  <c r="Q92" i="1" s="1"/>
  <c r="N82" i="1"/>
  <c r="I99" i="1"/>
  <c r="Q99" i="1" s="1"/>
  <c r="N99" i="1"/>
  <c r="M99" i="1" s="1"/>
  <c r="N97" i="1"/>
  <c r="M97" i="1" s="1"/>
  <c r="N94" i="1"/>
  <c r="M94" i="1" s="1"/>
  <c r="I94" i="1"/>
  <c r="Q94" i="1" s="1"/>
  <c r="K78" i="1"/>
  <c r="J78" i="1"/>
  <c r="F78" i="1"/>
  <c r="L76" i="1"/>
  <c r="K76" i="1"/>
  <c r="J76" i="1"/>
  <c r="H76" i="1"/>
  <c r="G76" i="1"/>
  <c r="E68" i="1"/>
  <c r="Q68" i="1" s="1"/>
  <c r="E69" i="1"/>
  <c r="Q69" i="1" s="1"/>
  <c r="I78" i="1" l="1"/>
  <c r="Q78" i="1" s="1"/>
  <c r="N78" i="1"/>
  <c r="M78" i="1" s="1"/>
  <c r="I76" i="1"/>
  <c r="Q76" i="1" s="1"/>
  <c r="N76" i="1"/>
  <c r="M76" i="1" s="1"/>
  <c r="L64" i="1"/>
  <c r="H64" i="1"/>
  <c r="G64" i="1"/>
  <c r="F64" i="1"/>
  <c r="L62" i="1"/>
  <c r="K62" i="1"/>
  <c r="J62" i="1"/>
  <c r="H62" i="1"/>
  <c r="G62" i="1"/>
  <c r="F62" i="1"/>
  <c r="L56" i="1"/>
  <c r="K56" i="1"/>
  <c r="F56" i="1"/>
  <c r="E59" i="1"/>
  <c r="E57" i="1"/>
  <c r="E56" i="1" l="1"/>
  <c r="L54" i="1" l="1"/>
  <c r="J54" i="1"/>
  <c r="H54" i="1"/>
  <c r="G54" i="1"/>
  <c r="F54" i="1"/>
  <c r="L43" i="1"/>
  <c r="J43" i="1"/>
  <c r="H43" i="1"/>
  <c r="G43" i="1"/>
  <c r="F43" i="1"/>
  <c r="L39" i="1"/>
  <c r="H39" i="1"/>
  <c r="G39" i="1"/>
  <c r="F39" i="1"/>
  <c r="L37" i="1"/>
  <c r="H37" i="1"/>
  <c r="F37" i="1"/>
  <c r="L15" i="1"/>
  <c r="K15" i="1"/>
  <c r="J15" i="1"/>
  <c r="H15" i="1"/>
  <c r="G15" i="1"/>
  <c r="L13" i="1"/>
  <c r="K13" i="1"/>
  <c r="J13" i="1"/>
  <c r="H13" i="1"/>
  <c r="G13" i="1"/>
  <c r="F13" i="1"/>
  <c r="L12" i="1"/>
  <c r="L11" i="1" s="1"/>
  <c r="K11" i="1"/>
  <c r="J11" i="1"/>
  <c r="J107" i="1" s="1"/>
  <c r="H11" i="1"/>
  <c r="G11" i="1"/>
  <c r="E11" i="1" s="1"/>
  <c r="L9" i="1"/>
  <c r="K9" i="1"/>
  <c r="G9" i="1"/>
  <c r="F9" i="1"/>
  <c r="H7" i="1"/>
  <c r="G7" i="1"/>
  <c r="F7" i="1"/>
  <c r="N15" i="1" l="1"/>
  <c r="M15" i="1" s="1"/>
  <c r="I15" i="1"/>
  <c r="Q15" i="1" s="1"/>
  <c r="N54" i="1"/>
  <c r="M54" i="1" s="1"/>
  <c r="I54" i="1"/>
  <c r="Q54" i="1" s="1"/>
  <c r="I43" i="1"/>
  <c r="Q43" i="1" s="1"/>
  <c r="N43" i="1"/>
  <c r="M43" i="1" s="1"/>
  <c r="I13" i="1"/>
  <c r="Q13" i="1" s="1"/>
  <c r="N13" i="1"/>
  <c r="M13" i="1" s="1"/>
  <c r="I11" i="1"/>
  <c r="N11" i="1"/>
  <c r="L97" i="1"/>
  <c r="L84" i="1"/>
  <c r="L82" i="1" s="1"/>
  <c r="M11" i="1" l="1"/>
  <c r="N107" i="1"/>
  <c r="Q11" i="1"/>
  <c r="L79" i="1"/>
  <c r="L78" i="1" s="1"/>
  <c r="L51" i="1" l="1"/>
  <c r="L49" i="1" s="1"/>
  <c r="E47" i="1"/>
  <c r="E45" i="1" s="1"/>
  <c r="L107" i="1" l="1"/>
  <c r="P49" i="1"/>
  <c r="P107" i="1" s="1"/>
  <c r="H82" i="1"/>
  <c r="E51" i="1"/>
  <c r="E49" i="1" s="1"/>
  <c r="H9" i="1" l="1"/>
  <c r="E102" i="1"/>
  <c r="E101" i="1" s="1"/>
  <c r="E91" i="1" l="1"/>
  <c r="E90" i="1" s="1"/>
  <c r="E63" i="1"/>
  <c r="E14" i="1"/>
  <c r="E13" i="1" l="1"/>
  <c r="E62" i="1"/>
  <c r="K86" i="1"/>
  <c r="K82" i="1" l="1"/>
  <c r="K95" i="1"/>
  <c r="K94" i="1" s="1"/>
  <c r="K93" i="1"/>
  <c r="K92" i="1" s="1"/>
  <c r="K18" i="1"/>
  <c r="K19" i="1"/>
  <c r="K38" i="1"/>
  <c r="K40" i="1"/>
  <c r="K44" i="1"/>
  <c r="K23" i="1"/>
  <c r="K26" i="1"/>
  <c r="K55" i="1"/>
  <c r="K65" i="1"/>
  <c r="K75" i="1"/>
  <c r="K74" i="1" s="1"/>
  <c r="K107" i="1" l="1"/>
  <c r="O82" i="1"/>
  <c r="I82" i="1"/>
  <c r="K17" i="1"/>
  <c r="K64" i="1"/>
  <c r="K54" i="1"/>
  <c r="K43" i="1"/>
  <c r="K39" i="1"/>
  <c r="K37" i="1"/>
  <c r="I107" i="1" l="1"/>
  <c r="Q82" i="1"/>
  <c r="O107" i="1"/>
  <c r="M82" i="1"/>
  <c r="M107" i="1" s="1"/>
  <c r="E87" i="1"/>
  <c r="E85" i="1" l="1"/>
  <c r="E75" i="1"/>
  <c r="G75" i="1"/>
  <c r="G74" i="1" s="1"/>
  <c r="E67" i="1"/>
  <c r="E66" i="1" s="1"/>
  <c r="Q66" i="1" s="1"/>
  <c r="E44" i="1"/>
  <c r="E43" i="1" l="1"/>
  <c r="E65" i="1"/>
  <c r="E93" i="1"/>
  <c r="E84" i="1"/>
  <c r="E38" i="1"/>
  <c r="E16" i="1"/>
  <c r="E7" i="1"/>
  <c r="E82" i="1" l="1"/>
  <c r="E92" i="1"/>
  <c r="E64" i="1"/>
  <c r="E15" i="1"/>
  <c r="E37" i="1"/>
  <c r="E98" i="1"/>
  <c r="Q98" i="1" s="1"/>
  <c r="E12" i="1"/>
  <c r="E79" i="1"/>
  <c r="E97" i="1" l="1"/>
  <c r="Q97" i="1" s="1"/>
  <c r="E78" i="1"/>
  <c r="E95" i="1"/>
  <c r="E94" i="1" s="1"/>
  <c r="E55" i="1"/>
  <c r="E10" i="1"/>
  <c r="E23" i="1"/>
  <c r="E17" i="1" s="1"/>
  <c r="E9" i="1" l="1"/>
  <c r="E54" i="1"/>
  <c r="E76" i="1" l="1"/>
  <c r="E83" i="1"/>
  <c r="E100" i="1"/>
  <c r="E40" i="1"/>
  <c r="E99" i="1" l="1"/>
  <c r="E39" i="1"/>
  <c r="Q107" i="1" l="1"/>
</calcChain>
</file>

<file path=xl/sharedStrings.xml><?xml version="1.0" encoding="utf-8"?>
<sst xmlns="http://schemas.openxmlformats.org/spreadsheetml/2006/main" count="231" uniqueCount="147">
  <si>
    <t>Код Програмної класифікації видатків та кредитування місцевого бюджету</t>
  </si>
  <si>
    <t>Усього</t>
  </si>
  <si>
    <t>Загальний фонд</t>
  </si>
  <si>
    <t>Спеціальний фонд</t>
  </si>
  <si>
    <t>усього</t>
  </si>
  <si>
    <t>у тому числі бюджет розвитку</t>
  </si>
  <si>
    <t>0212010</t>
  </si>
  <si>
    <t>Багатопрофільна стаціонарна медична допомога населенню</t>
  </si>
  <si>
    <t>0212111</t>
  </si>
  <si>
    <t>Первинна медична допомога населенню, що надається центрами первинної медичної (медико-санітарної) допомоги</t>
  </si>
  <si>
    <t>0212146</t>
  </si>
  <si>
    <t>Відшкодування вартості лікарських засобів для лікування окремих захворювань</t>
  </si>
  <si>
    <t>0213031</t>
  </si>
  <si>
    <t>Надання інших пільг окремим категоріям громадян відповідно до законодавства</t>
  </si>
  <si>
    <t>0213180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</si>
  <si>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</si>
  <si>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0213242</t>
  </si>
  <si>
    <t>Інші заходи у сфері соціального захисту і соціального забезпечення</t>
  </si>
  <si>
    <t>0213033</t>
  </si>
  <si>
    <t>Компенсаційні виплати на пільговий проїзд автомобільним транспортом окремим категоріям громадян</t>
  </si>
  <si>
    <t>0213035</t>
  </si>
  <si>
    <t>Компенсаційні виплати за пільговий проїзд окремих категорій громадян на залізничному транспорті</t>
  </si>
  <si>
    <t>Підтримка спорту вищих досягнень та організацій, які здійснюють фізкультурно-спортивну діяльність в регіоні</t>
  </si>
  <si>
    <t>0216013</t>
  </si>
  <si>
    <t>Забезпечення діяльності водопровідно-каналізаційного господарства</t>
  </si>
  <si>
    <t>0216030</t>
  </si>
  <si>
    <t>Організація благоустрою населених пунктів</t>
  </si>
  <si>
    <t>0217130</t>
  </si>
  <si>
    <t>Здійснення заходів із землеустрою</t>
  </si>
  <si>
    <t>0218110</t>
  </si>
  <si>
    <t>Заходи із запобігання та ліквідації надзвичайних ситуацій та наслідків стихійного лиха</t>
  </si>
  <si>
    <t>0218240</t>
  </si>
  <si>
    <t>Заходи та роботи з територіальної оборони</t>
  </si>
  <si>
    <t>0218340</t>
  </si>
  <si>
    <t>Природоохоронні заходи за рахунок цільових фондів</t>
  </si>
  <si>
    <t>Відділ освіти виконавчого комітету Бібрської міської ради</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</si>
  <si>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</si>
  <si>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</si>
  <si>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</si>
  <si>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</si>
  <si>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0611142</t>
  </si>
  <si>
    <t>Інші програми та заходи у сфері освіти</t>
  </si>
  <si>
    <t>Служба у справах дітей Бібрської міської ради</t>
  </si>
  <si>
    <t>0916083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</si>
  <si>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</si>
  <si>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3719800</t>
  </si>
  <si>
    <t>Субвенція з місцевого бюджету державному бюджету на виконання програм соціально-економічного розвитку регіонів</t>
  </si>
  <si>
    <t>УСЬОГО</t>
  </si>
  <si>
    <t>Відділ фінансів виконавчого комітету Бібрської міської ради</t>
  </si>
  <si>
    <t>Надання позашкільної освіти закладами позашкільної освіти, заходи із позашкільної роботи з дітьми</t>
  </si>
  <si>
    <t>0611070</t>
  </si>
  <si>
    <t>0210180</t>
  </si>
  <si>
    <t>Інша діяльність у сфері державного управління</t>
  </si>
  <si>
    <t>Інші програми та заходи у сфері охорони здоров'я</t>
  </si>
  <si>
    <t>Касові видатки</t>
  </si>
  <si>
    <t>Залишок коштів</t>
  </si>
  <si>
    <t>План з урахуванням змін</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</si>
  <si>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</si>
  <si>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0217461</t>
  </si>
  <si>
    <t>Утримання та розвиток автомобільних доріг та дорожньої інфраструктури за рахунок коштів місцевого бюджету</t>
  </si>
  <si>
    <t>Програма фінансової підтримки та розвитку медичного закладу КНП "Бібрська міська лікарня" Бібрської міської ради Львівського району Львівської області на 2025-2026 роки</t>
  </si>
  <si>
    <t xml:space="preserve">Програма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на 2025-2027 роки. </t>
  </si>
  <si>
    <t>0212152</t>
  </si>
  <si>
    <t>Програма компенсації витрат на проїзд пільгових категорій громадян, які проживають на території Бібрської міської територіальної громади на 2025-2027 роки</t>
  </si>
  <si>
    <t>Проектування, реставрація та охорона пам'яток культурної спадщини</t>
  </si>
  <si>
    <t>Програма фінансової підтримки комунального підприємства "Бібрський  водоканал" Бібрської міської ради на 2025-2026 роки</t>
  </si>
  <si>
    <t>0217110</t>
  </si>
  <si>
    <t>Реалізація програм в галузі сільського господарства</t>
  </si>
  <si>
    <t>Програма підтримки та розвитку галузі тваринництва Бібрської міської територіальної громади на 2025-2026 роки</t>
  </si>
  <si>
    <t>Програма співфінансування інвестиційних та грантових проектів Бібрської міської територіальної громади на 2025-2028 роки</t>
  </si>
  <si>
    <t>Програма створення місцевої автоматизованої системи централізованого оповіщення на території  Бібрської міської територіальної громади на 2025-2026 роки</t>
  </si>
  <si>
    <t>Програма з охорони навколишнього природного середовища на території  Бібрської міської територіальної громади на 2025-2026 роки</t>
  </si>
  <si>
    <t>Інші заходи та заклади молодіжної політики</t>
  </si>
  <si>
    <t>Забезпечення діяльності палаців і будинків культури, клубів, центрів дозвілля та інших клубних закладів</t>
  </si>
  <si>
    <t>Інші заходи в галузі культури і мистецтва</t>
  </si>
  <si>
    <t>Програма капітального будівництва, реконструкції, капітального та поточного ремонтів об'єктів соціально-культурного та житлово-комунального призначення Бібрської міської територіальної громади на 2025-2027 роки</t>
  </si>
  <si>
    <t>0213160</t>
  </si>
  <si>
    <t>0214060</t>
  </si>
  <si>
    <t>0214084</t>
  </si>
  <si>
    <t>№ з/п</t>
  </si>
  <si>
    <t>Разом по програмі</t>
  </si>
  <si>
    <t>Виконавчий комітет Бібрської міської ради</t>
  </si>
  <si>
    <t>Відділ культури, туризму, молоді та спорту виконавчого комітету Бібрської міської ради</t>
  </si>
  <si>
    <t xml:space="preserve">Програма благоустрою населених пунктів  Бібрської міської територіальної громади на 2025-2026 роки. </t>
  </si>
  <si>
    <t>КП "Рідне місто"</t>
  </si>
  <si>
    <t>КП "Нові Стрілища"</t>
  </si>
  <si>
    <t>1.'Надання одноразової адресної грошової допомоги  членам сімей військовослужбовців, які (рідні яких) виконують обов’язок щодо захисту територіальної цілісності і суверенітету України та несуть службу у зоні бойових дій, членам сімей військовослужбовці, яких пропали безвісти за особливих обставин,  членам сімей військовослужбовців, які загинули (померли) чи були поранені під час проходження військової служби за період повномасштабного вторгнення російської федерації на територію України</t>
  </si>
  <si>
    <t>2.Надання одноразової грошової допомоги громадянам, які опинилися в скрутному життєвому та матеріальному-побутовому становищі внаслідок важкого захворювання, оперативного втручання (онкологічні захворювання, лікування внаслідок інфарктів та інсультів, на проходження діалізу)</t>
  </si>
  <si>
    <t>3.Надання компенсації на поховання окремим категоріям громадян</t>
  </si>
  <si>
    <t>4.Забезпечити виплату одноразових грошових допомог учасникам БД які воювали на території інших держав та учасникам ліквідації на ЧАЕС</t>
  </si>
  <si>
    <t>5.Забезпечити виплату одноразової грошової допомоги інвалідам І та ІІ групи по зору</t>
  </si>
  <si>
    <t>6.Забезпечити виплату одноразової грошової допомоги інвалідам І та ІІ групи по слуху</t>
  </si>
  <si>
    <t xml:space="preserve">7.Забезпечити виплату одноразової грошової допомоги дітям-студентам  учасників бойових дій </t>
  </si>
  <si>
    <t>8.Надання одноразової грошової допомоги  військовослужбовцям, які вступили на військову службу за контрактом</t>
  </si>
  <si>
    <t>9.Забезпечити виплату одноразової адресної допомоги малозабезпеченим громадянам, які реабілітовані та потерпіли від політичних репресій (діти політв’язнів)</t>
  </si>
  <si>
    <t>1.Забезпечити своєчасне та повне надання пільг згідно законодавства, рішень органів виконавчої влади та органів місцевого самоврядування на житлово-комунальні послуги, природний газ, послуги зв'язку (абонплата учасникам БД УПА)</t>
  </si>
  <si>
    <t>2.Придбання 2 м3 дров учасникам бойових дій</t>
  </si>
  <si>
    <t>1.Забезпечити відшкодування вартості проїзного документа учасникам ЧАЕС один раз на рік по території України</t>
  </si>
  <si>
    <t>2.Забезпечити санаторно-курортними путівками ветеранів війни</t>
  </si>
  <si>
    <t>3.Забезпечити санаторно-курортними путівками осіб з інвалідністю загального захворювання та інвалідів з дитинства</t>
  </si>
  <si>
    <t>0217670</t>
  </si>
  <si>
    <t>Внески до статутного капіталу суб`єктів господарювання</t>
  </si>
  <si>
    <t>Програма поповнення статутних капіталів комунальних підприємств, установ та організацій Бібрської міської ради Львівського району Львівської області у 2025-2028 роках</t>
  </si>
  <si>
    <t>Найменування головного розпорядника коштів місцевого бюджету/ відповідального виконавця</t>
  </si>
  <si>
    <t>Найменування бюджетної програми згідно з Типовою програмною класифікацією видатків та кредитування місцевого бюджету</t>
  </si>
  <si>
    <t>Відсоток фінансування</t>
  </si>
  <si>
    <t>Програми Бібрської міської територіальної громади, фінансування, яких здійснюється у 2026 році</t>
  </si>
  <si>
    <t xml:space="preserve">Програма з реалізації заходів регіональних, пам'ятних, святкових та історичних дат, представницьких витрат на території Бібрської міської територіальної громади на 2026 рік </t>
  </si>
  <si>
    <t>Програма фінансової підтримки первинної ланки закладів охорони здоров'я на території Бібрської міської територіальної громади на 2026 рік</t>
  </si>
  <si>
    <t>Програма інфекційного контролю та дотримання заходів із запобігання інфекціям, пов'язаних з наданням медичної допомоги в КНП "ЦПМСД Бібрської міської ради " на 2026 рік</t>
  </si>
  <si>
    <t xml:space="preserve">Програма фінансування заходів у сфері соціального захисту і соціального забезпечення  Бібрської міської територіальної громади на 2026-2027 роки </t>
  </si>
  <si>
    <t>Програма компенсації пільгових перевезень окремих категорій громадян Бібрської міської територіальної громади залізничним транспортом приміського сполучення на 2026-2028 роки</t>
  </si>
  <si>
    <t xml:space="preserve">Програма надання соціальних послуг з догляду на непрофесійній основі Бібрської міської територіальної громади на 2026-2027 роки </t>
  </si>
  <si>
    <t>Програма розвитку безбар'єрного простору на території Бібрської міської територіальної громади на 2026-2027 роки</t>
  </si>
  <si>
    <t>0213121</t>
  </si>
  <si>
    <t>Здійснення соціальної роботи та надання соціальних послуг  центрами соціальних служб та центрами надання соціальних послуг особам/сім'ям , які належать до вразливих груп населення та/або перебувають у складних життєвих обставинах</t>
  </si>
  <si>
    <t>0214083</t>
  </si>
  <si>
    <t>Підготовка та реалізація публічних інвестиційних проектів/програм публічних інвестицій за рахунок коштів  місцевого бюджету в галузі культури і мистецтвап</t>
  </si>
  <si>
    <t>Програма охорони та збереження пам’яток культурної спадщини на території Бібрської міської територіальної громади ради на 2026-2028 роки</t>
  </si>
  <si>
    <t>Програма стимулювання створення та підтримки об'єднань співвласників багатоквартирних будинків (ОСББ) у Бібрській міській територіальній громаді  на 2026 рік</t>
  </si>
  <si>
    <t>Експлуатація та технічне обслуговування житлового фонду</t>
  </si>
  <si>
    <t>0216071</t>
  </si>
  <si>
    <t>Програма відшкодування різниці в тарифах  на оплату послуг з централізованого водопостачання та водовідведення для населення  КП "Бібрський водоканал" Бібрської міської ради на 2026 рік</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</si>
  <si>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обгрунтованих  витрат на їх виробництво (надання)</t>
  </si>
  <si>
    <t>Програма Комплексного плану просторового розвитку території Бібрської міської  територіальної громади  на 2026-2028 роки</t>
  </si>
  <si>
    <t>Служба відновлення у Львівській області</t>
  </si>
  <si>
    <t>0217650</t>
  </si>
  <si>
    <t>Програма проведення експертної грошової оцінки земельних ділянок, що підлягають продажу на території  Бібрської міської територіальної громади на 2026-2030 роки</t>
  </si>
  <si>
    <t>Проведення експертної грошової оцінки  земельної ділянки чи права на неї</t>
  </si>
  <si>
    <t>Програма створення і використання матеріального резерву, матеріально-технічних ресурсів для запобігання і ліквідації наслідків ймовірних надзвичайних ситуацій техногенного і природного характеру у Бібрській міській територіальній громаді на 2026-2029 роки</t>
  </si>
  <si>
    <t xml:space="preserve">Програма заходів національного спротиву, територіальної оборони, забезпечення громадського порядку та безпеки громадян Бібрської міської територіальної громади на 2026 рік  </t>
  </si>
  <si>
    <t xml:space="preserve">Комплексна Програма розвитку освіти Бібрської міської територіальної громади на 2026-2030 роки </t>
  </si>
  <si>
    <t>Субвенція з місцевого бюджету на реалізацію проектів співробітництва між територіальними громадами</t>
  </si>
  <si>
    <t>Програма забезпечення житлом дітей-сиріт, дітей позбавлених батьківського піклування, та осіб з їх числа у Бібрській міській територіальній громаді на 2026-2030 роки</t>
  </si>
  <si>
    <t>Програма розвитку та фінансової підтримки КУ "Молодіжний центр" Бібрської міської ради Львівського району Львівської області на 2026 рік</t>
  </si>
  <si>
    <t>Програма з відзначення державних свят та реалізація культурних заходів на території Бібрської міської територіальної громади на 2026 рік</t>
  </si>
  <si>
    <t xml:space="preserve">Програма підтримки розвитку пріоритетних видів спорту на території Бібрської міської територіальної громади на 2026 рік
</t>
  </si>
  <si>
    <t>Програма підтримки Збройних сил України, Національної гвардії України,  та Державної прикордонної служби України на 2026 рік</t>
  </si>
  <si>
    <t>Програма з реалізації проекту "Поліцейський офіцер громади" на території Бібрської міської територіальної громади на 2026 рік</t>
  </si>
  <si>
    <t>Програма формування податкової культури у Бібрській міській територіальній громаді на 2026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</si>
  <si>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</si>
  <si>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</si>
  <si>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0216011</t>
  </si>
  <si>
    <t>10.Надання одноразової адресної грошової допомоги на/за встановлення пам'ятних знаків на могилах загиблих/померлих Захисників/Захисниць України, ветеранів війни, добровольців АТО, постраждалих учасників Революції Гідності, смерть яких пов₴язана із захистом Батьківщини.</t>
  </si>
  <si>
    <t>Програма фінансової підтримки військової частини А5046 Міністерства оборони України на 2026 рік</t>
  </si>
  <si>
    <t>Програма матеріальної підтримки відділення поліції №2 Львів</t>
  </si>
  <si>
    <t>станом на 30.06.2026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</si>
</sst>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26" x14ac:knownFonts="1">
    <font>
      <sz val="11"/>
      <color theme="1"/>
      <name val="Calibri"/>
      <family val="2"/>
      <scheme val="minor"/>
    </font>
    <font>
      <sz val="11"/>
      <color theme="1"/>
      <name val="Calibri"/>
      <family val="2"/>
      <scheme val="minor"/>
    </font>
    <font>
      <sz val="11"/>
      <color theme="1"/>
      <name val="Times New Roman"/>
      <family val="1"/>
      <charset val="204"/>
    </font>
    <font>
      <b/>
      <sz val="10"/>
      <color theme="1"/>
      <name val="Times New Roman"/>
      <family val="1"/>
      <charset val="204"/>
    </font>
    <font>
      <sz val="10"/>
      <color theme="1"/>
      <name val="Times New Roman"/>
      <family val="1"/>
      <charset val="204"/>
    </font>
    <font>
      <b/>
      <sz val="16"/>
      <color theme="1"/>
      <name val="Times New Roman"/>
      <family val="1"/>
      <charset val="204"/>
    </font>
    <font>
      <sz val="10"/>
      <name val="Times New Roman"/>
      <family val="1"/>
      <charset val="204"/>
    </font>
    <font>
      <sz val="11"/>
      <color indexed="17"/>
      <name val="Calibri"/>
      <family val="2"/>
      <charset val="204"/>
    </font>
    <font>
      <b/>
      <sz val="11"/>
      <color theme="1"/>
      <name val="Times New Roman"/>
      <family val="1"/>
      <charset val="204"/>
    </font>
    <font>
      <b/>
      <i/>
      <sz val="11"/>
      <color theme="1"/>
      <name val="Times New Roman"/>
      <family val="1"/>
      <charset val="204"/>
    </font>
    <font>
      <b/>
      <i/>
      <sz val="11"/>
      <name val="Times New Roman"/>
      <family val="1"/>
      <charset val="204"/>
    </font>
    <font>
      <sz val="9"/>
      <color theme="1"/>
      <name val="Times New Roman"/>
      <family val="1"/>
      <charset val="204"/>
    </font>
    <font>
      <b/>
      <i/>
      <sz val="10"/>
      <color theme="1"/>
      <name val="Times New Roman"/>
      <family val="1"/>
      <charset val="204"/>
    </font>
    <font>
      <sz val="11"/>
      <name val="Times New Roman"/>
      <family val="1"/>
      <charset val="204"/>
    </font>
    <font>
      <i/>
      <sz val="10"/>
      <color theme="1"/>
      <name val="Times New Roman"/>
      <family val="1"/>
      <charset val="204"/>
    </font>
    <font>
      <b/>
      <sz val="16"/>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sz val="10"/>
      <name val="Times New Roman"/>
      <family val="1"/>
      <charset val="204"/>
    </font>
    <font>
      <b/>
      <sz val="11"/>
      <name val="Times New Roman"/>
      <family val="1"/>
      <charset val="204"/>
    </font>
    <font>
      <b/>
      <i/>
      <sz val="10"/>
      <name val="Times New Roman"/>
      <family val="1"/>
      <charset val="204"/>
    </font>
    <font>
      <sz val="9"/>
      <name val="Times New Roman"/>
      <family val="1"/>
      <charset val="204"/>
    </font>
    <font>
      <b/>
      <sz val="9"/>
      <color theme="1"/>
      <name val="Times New Roman"/>
      <family val="1"/>
      <charset val="204"/>
    </font>
    <font>
      <sz val="14"/>
      <color theme="1"/>
      <name val="Times New Roman"/>
      <family val="1"/>
      <charset val="204"/>
    </font>
    <font>
      <b/>
      <sz val="14"/>
      <color theme="1"/>
      <name val="Times New Roman"/>
      <family val="1"/>
      <charset val="204"/>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bgColor indexed="26"/>
      </patternFill>
    </fill>
    <fill>
      <patternFill patternType="solid">
        <fgColor indexed="42"/>
        <bgColor indexed="27"/>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7" fillId="5" borderId="0" applyNumberFormat="0" applyBorder="0" applyAlignment="0" applyProtection="0"/>
  </cellStyleXfs>
  <cellXfs count="43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3" borderId="0" xfId="0" applyFont="1" applyFill="1"/>
    <xf numFmtId="0" fontId="4" fillId="3" borderId="0" xfId="0" applyFont="1" applyFill="1"/>
    <xf numFmtId="0" fontId="3" fillId="3" borderId="0" xfId="0" applyFont="1" applyFill="1"/>
    <xf numFmtId="0" fontId="8" fillId="3" borderId="0" xfId="0" applyFont="1" applyFill="1"/>
    <xf numFmtId="0" fontId="2" fillId="3" borderId="0" xfId="0" applyFont="1" applyFill="1" applyBorder="1"/>
    <xf numFmtId="0" fontId="2" fillId="3" borderId="0" xfId="0" applyFont="1" applyFill="1" applyAlignment="1">
      <alignment horizontal="center" vertical="center"/>
    </xf>
    <xf numFmtId="0" fontId="2" fillId="3" borderId="0" xfId="0" applyFont="1" applyFill="1" applyAlignment="1">
      <alignment horizontal="center"/>
    </xf>
    <xf numFmtId="0" fontId="14" fillId="3" borderId="0" xfId="0" applyFont="1" applyFill="1" applyAlignment="1">
      <alignment horizontal="center"/>
    </xf>
    <xf numFmtId="0" fontId="14" fillId="3" borderId="0" xfId="0" applyFont="1" applyFill="1" applyAlignment="1">
      <alignment horizontal="center" vertical="center"/>
    </xf>
    <xf numFmtId="43" fontId="3" fillId="3" borderId="8" xfId="1" quotePrefix="1" applyFont="1" applyFill="1" applyBorder="1" applyAlignment="1">
      <alignment horizontal="center" vertical="center" wrapText="1"/>
    </xf>
    <xf numFmtId="43" fontId="3" fillId="3" borderId="8" xfId="1" applyFont="1" applyFill="1" applyBorder="1" applyAlignment="1">
      <alignment horizontal="center" vertical="center"/>
    </xf>
    <xf numFmtId="43" fontId="4" fillId="3" borderId="1" xfId="1" applyFont="1" applyFill="1" applyBorder="1" applyAlignment="1">
      <alignment horizontal="center" vertical="center"/>
    </xf>
    <xf numFmtId="43" fontId="4" fillId="3" borderId="3" xfId="1" applyFont="1" applyFill="1" applyBorder="1" applyAlignment="1">
      <alignment horizontal="center" vertical="center"/>
    </xf>
    <xf numFmtId="43" fontId="4" fillId="3" borderId="5" xfId="1" quotePrefix="1" applyFont="1" applyFill="1" applyBorder="1" applyAlignment="1">
      <alignment horizontal="center" vertical="center" wrapText="1"/>
    </xf>
    <xf numFmtId="2" fontId="4" fillId="3" borderId="10" xfId="1" applyNumberFormat="1" applyFont="1" applyFill="1" applyBorder="1" applyAlignment="1">
      <alignment horizontal="center" vertical="center"/>
    </xf>
    <xf numFmtId="2" fontId="4" fillId="3" borderId="11" xfId="1"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3" xfId="1" applyNumberFormat="1" applyFont="1" applyFill="1" applyBorder="1" applyAlignment="1">
      <alignment horizontal="center" vertical="center"/>
    </xf>
    <xf numFmtId="2" fontId="4" fillId="3" borderId="23" xfId="1" applyNumberFormat="1" applyFont="1" applyFill="1" applyBorder="1" applyAlignment="1">
      <alignment horizontal="center" vertical="center"/>
    </xf>
    <xf numFmtId="2" fontId="3" fillId="3" borderId="8" xfId="1" quotePrefix="1" applyNumberFormat="1" applyFont="1" applyFill="1" applyBorder="1" applyAlignment="1">
      <alignment horizontal="center" vertical="center" wrapText="1"/>
    </xf>
    <xf numFmtId="2" fontId="3" fillId="3" borderId="9" xfId="1" quotePrefix="1" applyNumberFormat="1" applyFont="1" applyFill="1" applyBorder="1" applyAlignment="1">
      <alignment horizontal="center" vertical="center" wrapText="1"/>
    </xf>
    <xf numFmtId="0" fontId="8" fillId="3" borderId="0" xfId="0" applyFont="1" applyFill="1" applyBorder="1"/>
    <xf numFmtId="2" fontId="6" fillId="3" borderId="1" xfId="1" applyNumberFormat="1" applyFont="1" applyFill="1" applyBorder="1" applyAlignment="1">
      <alignment horizontal="center" vertical="center"/>
    </xf>
    <xf numFmtId="0" fontId="4" fillId="3" borderId="0" xfId="0" applyFont="1" applyFill="1" applyBorder="1"/>
    <xf numFmtId="0" fontId="3" fillId="3" borderId="0" xfId="0" applyFont="1" applyFill="1" applyBorder="1"/>
    <xf numFmtId="0" fontId="16" fillId="3" borderId="0" xfId="0" applyFont="1" applyFill="1"/>
    <xf numFmtId="0" fontId="16" fillId="0" borderId="0" xfId="0" applyFont="1"/>
    <xf numFmtId="0" fontId="2" fillId="0" borderId="3" xfId="0" applyFont="1" applyBorder="1" applyAlignment="1">
      <alignment horizontal="center" vertical="center"/>
    </xf>
    <xf numFmtId="0" fontId="8" fillId="3" borderId="22" xfId="0" applyFont="1" applyFill="1" applyBorder="1" applyAlignment="1">
      <alignment horizontal="center" vertical="center"/>
    </xf>
    <xf numFmtId="0" fontId="6" fillId="3" borderId="0" xfId="0" applyFont="1" applyFill="1"/>
    <xf numFmtId="0" fontId="13" fillId="3" borderId="0" xfId="0" applyFont="1" applyFill="1"/>
    <xf numFmtId="0" fontId="17" fillId="2" borderId="10" xfId="0" applyFont="1" applyFill="1" applyBorder="1" applyAlignment="1">
      <alignment horizontal="center" vertical="center" wrapText="1"/>
    </xf>
    <xf numFmtId="0" fontId="6" fillId="3" borderId="0" xfId="0" applyFont="1" applyFill="1" applyBorder="1"/>
    <xf numFmtId="0" fontId="13" fillId="3" borderId="0" xfId="0" applyFont="1" applyFill="1" applyBorder="1"/>
    <xf numFmtId="2" fontId="3" fillId="3" borderId="8" xfId="1" applyNumberFormat="1" applyFont="1" applyFill="1" applyBorder="1" applyAlignment="1">
      <alignment horizontal="center" vertical="center"/>
    </xf>
    <xf numFmtId="2" fontId="4" fillId="3" borderId="5" xfId="1" applyNumberFormat="1" applyFont="1" applyFill="1" applyBorder="1" applyAlignment="1">
      <alignment horizontal="center" vertical="center"/>
    </xf>
    <xf numFmtId="2" fontId="3" fillId="3" borderId="9" xfId="1" applyNumberFormat="1" applyFont="1" applyFill="1" applyBorder="1" applyAlignment="1">
      <alignment horizontal="center" vertical="center"/>
    </xf>
    <xf numFmtId="2" fontId="3" fillId="3" borderId="4" xfId="1" applyNumberFormat="1" applyFont="1" applyFill="1" applyBorder="1" applyAlignment="1">
      <alignment horizontal="center" vertical="center"/>
    </xf>
    <xf numFmtId="2" fontId="3" fillId="3" borderId="24" xfId="1" applyNumberFormat="1" applyFont="1" applyFill="1" applyBorder="1" applyAlignment="1">
      <alignment horizontal="center" vertical="center"/>
    </xf>
    <xf numFmtId="2" fontId="4" fillId="3" borderId="29" xfId="1" applyNumberFormat="1" applyFont="1" applyFill="1" applyBorder="1" applyAlignment="1">
      <alignment horizontal="center" vertical="center"/>
    </xf>
    <xf numFmtId="0" fontId="4" fillId="3" borderId="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Alignment="1">
      <alignment vertical="center"/>
    </xf>
    <xf numFmtId="0" fontId="17" fillId="2" borderId="11" xfId="0" applyFont="1" applyFill="1" applyBorder="1" applyAlignment="1">
      <alignment horizontal="center" vertical="center" wrapText="1"/>
    </xf>
    <xf numFmtId="43" fontId="3" fillId="3" borderId="12" xfId="1" applyFont="1" applyFill="1" applyBorder="1" applyAlignment="1">
      <alignment horizontal="center" vertical="center"/>
    </xf>
    <xf numFmtId="2" fontId="6" fillId="3" borderId="19" xfId="1" applyNumberFormat="1" applyFont="1" applyFill="1" applyBorder="1" applyAlignment="1">
      <alignment horizontal="center" vertical="center"/>
    </xf>
    <xf numFmtId="0" fontId="8" fillId="3" borderId="32" xfId="0" applyFont="1" applyFill="1" applyBorder="1" applyAlignment="1">
      <alignment horizontal="center" vertical="center"/>
    </xf>
    <xf numFmtId="43" fontId="4" fillId="3" borderId="29" xfId="1" quotePrefix="1" applyFont="1" applyFill="1" applyBorder="1" applyAlignment="1">
      <alignment horizontal="center" vertical="center" wrapText="1"/>
    </xf>
    <xf numFmtId="0" fontId="8" fillId="3" borderId="25" xfId="0" applyFont="1" applyFill="1" applyBorder="1" applyAlignment="1">
      <alignment horizontal="center" vertical="center" wrapText="1"/>
    </xf>
    <xf numFmtId="0" fontId="3" fillId="3" borderId="35" xfId="0" quotePrefix="1" applyFont="1" applyFill="1" applyBorder="1" applyAlignment="1">
      <alignment horizontal="center" vertical="center" wrapText="1"/>
    </xf>
    <xf numFmtId="0" fontId="4" fillId="3" borderId="36" xfId="0" quotePrefix="1" applyFont="1" applyFill="1" applyBorder="1" applyAlignment="1">
      <alignment horizontal="center" vertical="center" wrapText="1"/>
    </xf>
    <xf numFmtId="0" fontId="4" fillId="3" borderId="36" xfId="0" applyFont="1" applyFill="1" applyBorder="1" applyAlignment="1">
      <alignment horizontal="center" vertical="center" wrapText="1"/>
    </xf>
    <xf numFmtId="0" fontId="3" fillId="3" borderId="39" xfId="0" quotePrefix="1" applyFont="1" applyFill="1" applyBorder="1" applyAlignment="1">
      <alignment horizontal="center" vertical="center" wrapText="1"/>
    </xf>
    <xf numFmtId="0" fontId="11" fillId="3" borderId="36" xfId="0" applyFont="1" applyFill="1" applyBorder="1" applyAlignment="1">
      <alignment horizontal="center" vertical="center" wrapText="1"/>
    </xf>
    <xf numFmtId="0" fontId="9" fillId="3" borderId="39" xfId="0" quotePrefix="1" applyFont="1" applyFill="1" applyBorder="1" applyAlignment="1">
      <alignment horizontal="center" vertical="center" wrapText="1"/>
    </xf>
    <xf numFmtId="0" fontId="8" fillId="3" borderId="46" xfId="0" applyFont="1" applyFill="1" applyBorder="1" applyAlignment="1">
      <alignment horizontal="center" vertical="center"/>
    </xf>
    <xf numFmtId="49" fontId="3" fillId="3" borderId="35" xfId="0" quotePrefix="1" applyNumberFormat="1"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4" fillId="3" borderId="38" xfId="0" quotePrefix="1" applyFont="1" applyFill="1" applyBorder="1" applyAlignment="1">
      <alignment horizontal="center" vertical="center" wrapText="1"/>
    </xf>
    <xf numFmtId="49" fontId="3" fillId="3" borderId="35" xfId="0" applyNumberFormat="1" applyFont="1" applyFill="1" applyBorder="1" applyAlignment="1">
      <alignment horizontal="center" vertical="center" wrapText="1"/>
    </xf>
    <xf numFmtId="0" fontId="19" fillId="3" borderId="0" xfId="0" applyFont="1" applyFill="1" applyBorder="1"/>
    <xf numFmtId="0" fontId="20" fillId="3" borderId="0" xfId="0" applyFont="1" applyFill="1" applyBorder="1"/>
    <xf numFmtId="0" fontId="4" fillId="3" borderId="35" xfId="0" applyFont="1" applyFill="1" applyBorder="1" applyAlignment="1">
      <alignment horizontal="center" vertical="center" wrapText="1"/>
    </xf>
    <xf numFmtId="2" fontId="3" fillId="3" borderId="12" xfId="1" applyNumberFormat="1" applyFont="1" applyFill="1" applyBorder="1" applyAlignment="1">
      <alignment horizontal="center" vertical="center"/>
    </xf>
    <xf numFmtId="0" fontId="19" fillId="3" borderId="35" xfId="0" quotePrefix="1" applyFont="1" applyFill="1" applyBorder="1" applyAlignment="1">
      <alignment horizontal="center" vertical="center" wrapText="1"/>
    </xf>
    <xf numFmtId="43" fontId="19" fillId="3" borderId="12" xfId="1" applyFont="1" applyFill="1" applyBorder="1" applyAlignment="1">
      <alignment horizontal="center" vertical="center"/>
    </xf>
    <xf numFmtId="0" fontId="19" fillId="3" borderId="0" xfId="0" applyFont="1" applyFill="1"/>
    <xf numFmtId="0" fontId="20" fillId="3" borderId="0" xfId="0" applyFont="1" applyFill="1"/>
    <xf numFmtId="2" fontId="6" fillId="3" borderId="10" xfId="1" applyNumberFormat="1" applyFont="1" applyFill="1" applyBorder="1" applyAlignment="1">
      <alignment horizontal="center" vertical="center"/>
    </xf>
    <xf numFmtId="43" fontId="6" fillId="3" borderId="3" xfId="1" applyFont="1" applyFill="1" applyBorder="1" applyAlignment="1">
      <alignment horizontal="center" vertical="center"/>
    </xf>
    <xf numFmtId="2" fontId="6" fillId="3" borderId="3" xfId="1" applyNumberFormat="1" applyFont="1" applyFill="1" applyBorder="1" applyAlignment="1">
      <alignment horizontal="center" vertical="center"/>
    </xf>
    <xf numFmtId="2" fontId="6" fillId="3" borderId="23" xfId="1" applyNumberFormat="1" applyFont="1" applyFill="1" applyBorder="1" applyAlignment="1">
      <alignment horizontal="center" vertical="center"/>
    </xf>
    <xf numFmtId="2" fontId="6" fillId="3" borderId="11" xfId="1" applyNumberFormat="1" applyFont="1" applyFill="1" applyBorder="1" applyAlignment="1">
      <alignment horizontal="center" vertical="center"/>
    </xf>
    <xf numFmtId="0" fontId="8" fillId="3" borderId="1" xfId="0" applyFont="1" applyFill="1" applyBorder="1"/>
    <xf numFmtId="0" fontId="4" fillId="3" borderId="37" xfId="1" quotePrefix="1" applyNumberFormat="1" applyFont="1" applyFill="1" applyBorder="1" applyAlignment="1">
      <alignment horizontal="center" vertical="center" wrapText="1"/>
    </xf>
    <xf numFmtId="0" fontId="2" fillId="3" borderId="1" xfId="0" applyFont="1" applyFill="1" applyBorder="1"/>
    <xf numFmtId="0" fontId="4" fillId="3" borderId="35" xfId="0" applyFont="1" applyFill="1" applyBorder="1" applyAlignment="1">
      <alignment vertical="center" wrapText="1"/>
    </xf>
    <xf numFmtId="49" fontId="4" fillId="3" borderId="37" xfId="0" applyNumberFormat="1" applyFont="1" applyFill="1" applyBorder="1" applyAlignment="1">
      <alignment horizontal="center" vertical="center" wrapText="1"/>
    </xf>
    <xf numFmtId="0" fontId="6" fillId="3" borderId="37" xfId="0" quotePrefix="1" applyFont="1" applyFill="1" applyBorder="1" applyAlignment="1">
      <alignment horizontal="center" vertical="center" wrapText="1"/>
    </xf>
    <xf numFmtId="43" fontId="4" fillId="3" borderId="57" xfId="1" applyFont="1" applyFill="1" applyBorder="1" applyAlignment="1">
      <alignment horizontal="center" vertical="center"/>
    </xf>
    <xf numFmtId="0" fontId="4" fillId="3" borderId="55" xfId="0" quotePrefix="1" applyFont="1" applyFill="1" applyBorder="1" applyAlignment="1">
      <alignment horizontal="center" vertical="center" wrapText="1"/>
    </xf>
    <xf numFmtId="43" fontId="3" fillId="3" borderId="56" xfId="1" applyFont="1" applyFill="1" applyBorder="1" applyAlignment="1">
      <alignment horizontal="center" vertical="center"/>
    </xf>
    <xf numFmtId="2" fontId="3" fillId="3" borderId="8" xfId="0" applyNumberFormat="1" applyFont="1" applyFill="1" applyBorder="1" applyAlignment="1">
      <alignment horizontal="center" vertical="center"/>
    </xf>
    <xf numFmtId="2" fontId="3" fillId="3" borderId="9" xfId="0" applyNumberFormat="1" applyFont="1" applyFill="1" applyBorder="1" applyAlignment="1">
      <alignment horizontal="center" vertical="center"/>
    </xf>
    <xf numFmtId="2" fontId="8" fillId="3" borderId="35" xfId="0" applyNumberFormat="1" applyFont="1" applyFill="1" applyBorder="1" applyAlignment="1">
      <alignment horizontal="center" vertical="center"/>
    </xf>
    <xf numFmtId="2" fontId="3" fillId="3" borderId="52" xfId="1" applyNumberFormat="1" applyFont="1" applyFill="1" applyBorder="1" applyAlignment="1">
      <alignment horizontal="center" vertical="center"/>
    </xf>
    <xf numFmtId="2" fontId="4" fillId="3" borderId="21" xfId="1" applyNumberFormat="1" applyFont="1" applyFill="1" applyBorder="1" applyAlignment="1">
      <alignment horizontal="center" vertical="center"/>
    </xf>
    <xf numFmtId="0" fontId="9" fillId="3" borderId="54" xfId="0" quotePrefix="1" applyFont="1" applyFill="1" applyBorder="1" applyAlignment="1">
      <alignment horizontal="center" vertical="center" wrapText="1"/>
    </xf>
    <xf numFmtId="0" fontId="10" fillId="3" borderId="35" xfId="0" quotePrefix="1" applyFont="1" applyFill="1" applyBorder="1" applyAlignment="1">
      <alignment horizontal="center" vertical="center" wrapText="1"/>
    </xf>
    <xf numFmtId="0" fontId="4" fillId="3" borderId="37" xfId="0" applyFont="1" applyFill="1" applyBorder="1" applyAlignment="1">
      <alignment horizontal="center" vertical="center" wrapText="1"/>
    </xf>
    <xf numFmtId="2" fontId="19" fillId="3" borderId="8" xfId="1" applyNumberFormat="1" applyFont="1" applyFill="1" applyBorder="1" applyAlignment="1">
      <alignment horizontal="center" vertical="center"/>
    </xf>
    <xf numFmtId="0" fontId="19" fillId="3" borderId="39" xfId="0" quotePrefix="1" applyFont="1" applyFill="1" applyBorder="1" applyAlignment="1">
      <alignment horizontal="center" vertical="center" wrapText="1"/>
    </xf>
    <xf numFmtId="0" fontId="4" fillId="3" borderId="30" xfId="0" applyFont="1" applyFill="1" applyBorder="1"/>
    <xf numFmtId="0" fontId="2" fillId="3" borderId="30" xfId="0" applyFont="1" applyFill="1" applyBorder="1"/>
    <xf numFmtId="0" fontId="6" fillId="3" borderId="6" xfId="0" applyFont="1" applyFill="1" applyBorder="1"/>
    <xf numFmtId="0" fontId="13" fillId="3" borderId="6" xfId="0" applyFont="1" applyFill="1" applyBorder="1"/>
    <xf numFmtId="0" fontId="10" fillId="4" borderId="54" xfId="0" applyFont="1" applyFill="1" applyBorder="1" applyAlignment="1">
      <alignment horizontal="center" vertical="center" wrapText="1"/>
    </xf>
    <xf numFmtId="4" fontId="21" fillId="3" borderId="6" xfId="0" quotePrefix="1" applyNumberFormat="1" applyFont="1" applyFill="1" applyBorder="1" applyAlignment="1">
      <alignment horizontal="center" vertical="center" wrapText="1"/>
    </xf>
    <xf numFmtId="2" fontId="19" fillId="3" borderId="4" xfId="1" applyNumberFormat="1" applyFont="1" applyFill="1" applyBorder="1" applyAlignment="1">
      <alignment horizontal="center" vertical="center"/>
    </xf>
    <xf numFmtId="43" fontId="19" fillId="3" borderId="4" xfId="1" applyFont="1" applyFill="1" applyBorder="1" applyAlignment="1">
      <alignment horizontal="center" vertical="center"/>
    </xf>
    <xf numFmtId="49" fontId="6" fillId="3" borderId="37" xfId="0" quotePrefix="1" applyNumberFormat="1" applyFont="1" applyFill="1" applyBorder="1" applyAlignment="1">
      <alignment horizontal="center" vertical="center" wrapText="1"/>
    </xf>
    <xf numFmtId="4" fontId="6" fillId="3" borderId="30" xfId="0" quotePrefix="1" applyNumberFormat="1" applyFont="1" applyFill="1" applyBorder="1" applyAlignment="1">
      <alignment horizontal="center" vertical="center" wrapText="1"/>
    </xf>
    <xf numFmtId="0" fontId="8" fillId="3" borderId="35" xfId="0" applyFont="1" applyFill="1" applyBorder="1"/>
    <xf numFmtId="4" fontId="12" fillId="3" borderId="54" xfId="0" quotePrefix="1" applyNumberFormat="1" applyFont="1" applyFill="1" applyBorder="1" applyAlignment="1">
      <alignment horizontal="center" vertical="center" wrapText="1"/>
    </xf>
    <xf numFmtId="4" fontId="4" fillId="3" borderId="30" xfId="0" quotePrefix="1" applyNumberFormat="1" applyFont="1" applyFill="1" applyBorder="1" applyAlignment="1">
      <alignment horizontal="center" vertical="center" wrapText="1"/>
    </xf>
    <xf numFmtId="0" fontId="11" fillId="3" borderId="37" xfId="0" applyFont="1" applyFill="1" applyBorder="1" applyAlignment="1">
      <alignment horizontal="center" wrapText="1"/>
    </xf>
    <xf numFmtId="2" fontId="6" fillId="4" borderId="55" xfId="0" applyNumberFormat="1"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9" fillId="3" borderId="35" xfId="0" applyFont="1" applyFill="1" applyBorder="1" applyAlignment="1">
      <alignment horizontal="center" vertical="center" wrapText="1"/>
    </xf>
    <xf numFmtId="49" fontId="3" fillId="3" borderId="27" xfId="0" applyNumberFormat="1" applyFont="1" applyFill="1" applyBorder="1" applyAlignment="1">
      <alignment horizontal="center" vertical="center" wrapText="1"/>
    </xf>
    <xf numFmtId="0" fontId="9" fillId="3" borderId="34" xfId="0" quotePrefix="1" applyFont="1" applyFill="1" applyBorder="1" applyAlignment="1">
      <alignment horizontal="center" vertical="center" wrapText="1"/>
    </xf>
    <xf numFmtId="0" fontId="3" fillId="3" borderId="31" xfId="0" quotePrefix="1" applyFont="1" applyFill="1" applyBorder="1" applyAlignment="1">
      <alignment horizontal="center" vertical="center" wrapText="1"/>
    </xf>
    <xf numFmtId="43" fontId="3" fillId="3" borderId="20" xfId="1" applyFont="1" applyFill="1" applyBorder="1" applyAlignment="1">
      <alignment horizontal="center" vertical="center"/>
    </xf>
    <xf numFmtId="2" fontId="3" fillId="3" borderId="20" xfId="1" applyNumberFormat="1" applyFont="1" applyFill="1" applyBorder="1" applyAlignment="1">
      <alignment horizontal="center" vertical="center"/>
    </xf>
    <xf numFmtId="0" fontId="17" fillId="2" borderId="10" xfId="0" applyFont="1" applyFill="1" applyBorder="1" applyAlignment="1">
      <alignment horizontal="center" vertical="center" wrapText="1"/>
    </xf>
    <xf numFmtId="43" fontId="3" fillId="3" borderId="9" xfId="1" applyFont="1" applyFill="1" applyBorder="1" applyAlignment="1">
      <alignment horizontal="center" vertical="center"/>
    </xf>
    <xf numFmtId="43" fontId="3" fillId="3" borderId="17" xfId="1" applyFont="1" applyFill="1" applyBorder="1" applyAlignment="1">
      <alignment horizontal="center" vertical="center"/>
    </xf>
    <xf numFmtId="43" fontId="3" fillId="3" borderId="17" xfId="1" quotePrefix="1" applyFont="1" applyFill="1" applyBorder="1" applyAlignment="1">
      <alignment horizontal="center" vertical="center" wrapText="1"/>
    </xf>
    <xf numFmtId="0" fontId="8" fillId="3" borderId="0" xfId="0" applyFont="1" applyFill="1" applyAlignment="1">
      <alignment horizontal="center" vertical="center"/>
    </xf>
    <xf numFmtId="0" fontId="12" fillId="3" borderId="0" xfId="0" applyFont="1" applyFill="1" applyAlignment="1">
      <alignment horizontal="center" vertical="center"/>
    </xf>
    <xf numFmtId="0" fontId="8" fillId="0" borderId="0" xfId="0" applyFont="1" applyAlignment="1">
      <alignment horizontal="center" vertical="center"/>
    </xf>
    <xf numFmtId="0" fontId="8" fillId="0" borderId="0" xfId="0" applyFont="1"/>
    <xf numFmtId="43" fontId="4" fillId="3" borderId="23" xfId="1" applyFont="1" applyFill="1" applyBorder="1" applyAlignment="1">
      <alignment horizontal="center" vertical="center"/>
    </xf>
    <xf numFmtId="0" fontId="16" fillId="3" borderId="43" xfId="0" applyFont="1" applyFill="1" applyBorder="1" applyAlignment="1">
      <alignment horizontal="center" vertical="center"/>
    </xf>
    <xf numFmtId="43" fontId="17" fillId="3" borderId="15" xfId="1" applyFont="1" applyFill="1" applyBorder="1" applyAlignment="1">
      <alignment horizontal="center" vertical="center"/>
    </xf>
    <xf numFmtId="2" fontId="17" fillId="3" borderId="33" xfId="1" applyNumberFormat="1" applyFont="1" applyFill="1" applyBorder="1" applyAlignment="1">
      <alignment horizontal="center" vertical="center"/>
    </xf>
    <xf numFmtId="0" fontId="2" fillId="3" borderId="57" xfId="0" applyFont="1" applyFill="1" applyBorder="1"/>
    <xf numFmtId="0" fontId="2" fillId="3" borderId="10" xfId="0" applyFont="1" applyFill="1" applyBorder="1"/>
    <xf numFmtId="0" fontId="8" fillId="3" borderId="63" xfId="0" applyFont="1" applyFill="1" applyBorder="1" applyAlignment="1">
      <alignment horizontal="center" vertical="center" wrapText="1"/>
    </xf>
    <xf numFmtId="0" fontId="8" fillId="3" borderId="56" xfId="0" applyFont="1" applyFill="1" applyBorder="1"/>
    <xf numFmtId="0" fontId="8" fillId="3" borderId="8" xfId="0" applyFont="1" applyFill="1" applyBorder="1"/>
    <xf numFmtId="0" fontId="4" fillId="3" borderId="33" xfId="0" applyFont="1" applyFill="1" applyBorder="1" applyAlignment="1">
      <alignment horizontal="center" vertical="center" wrapText="1"/>
    </xf>
    <xf numFmtId="43" fontId="3" fillId="3" borderId="41" xfId="1" applyFont="1" applyFill="1" applyBorder="1" applyAlignment="1">
      <alignment horizontal="center" vertical="center"/>
    </xf>
    <xf numFmtId="0" fontId="10" fillId="4" borderId="39" xfId="2" applyNumberFormat="1" applyFont="1" applyFill="1" applyBorder="1" applyAlignment="1" applyProtection="1">
      <alignment horizontal="center" vertical="center" wrapText="1"/>
    </xf>
    <xf numFmtId="49" fontId="4" fillId="3" borderId="44" xfId="0" applyNumberFormat="1" applyFont="1" applyFill="1" applyBorder="1" applyAlignment="1">
      <alignment horizontal="center" vertical="center" wrapText="1"/>
    </xf>
    <xf numFmtId="4" fontId="4" fillId="3" borderId="44" xfId="0" quotePrefix="1" applyNumberFormat="1" applyFont="1" applyFill="1" applyBorder="1" applyAlignment="1">
      <alignment horizontal="center" vertical="center" wrapText="1"/>
    </xf>
    <xf numFmtId="49" fontId="4" fillId="3" borderId="38" xfId="0" applyNumberFormat="1" applyFont="1" applyFill="1" applyBorder="1" applyAlignment="1">
      <alignment horizontal="center" vertical="center" wrapText="1"/>
    </xf>
    <xf numFmtId="2" fontId="4" fillId="3" borderId="2" xfId="1" applyNumberFormat="1" applyFont="1" applyFill="1" applyBorder="1" applyAlignment="1">
      <alignment horizontal="center" vertical="center"/>
    </xf>
    <xf numFmtId="43" fontId="19" fillId="3" borderId="41" xfId="1" applyFont="1" applyFill="1" applyBorder="1" applyAlignment="1">
      <alignment horizontal="center" vertical="center"/>
    </xf>
    <xf numFmtId="43" fontId="19" fillId="3" borderId="42" xfId="1" applyFont="1" applyFill="1" applyBorder="1" applyAlignment="1">
      <alignment horizontal="center" vertical="center"/>
    </xf>
    <xf numFmtId="0" fontId="4" fillId="3" borderId="37" xfId="0" quotePrefix="1" applyFont="1" applyFill="1" applyBorder="1" applyAlignment="1">
      <alignment vertical="center" wrapText="1"/>
    </xf>
    <xf numFmtId="0" fontId="11" fillId="3" borderId="37" xfId="0" applyFont="1" applyFill="1" applyBorder="1" applyAlignment="1">
      <alignment horizontal="center" vertical="center" wrapText="1"/>
    </xf>
    <xf numFmtId="2" fontId="3" fillId="3" borderId="56" xfId="1" applyNumberFormat="1" applyFont="1" applyFill="1" applyBorder="1" applyAlignment="1">
      <alignment horizontal="center" vertical="center"/>
    </xf>
    <xf numFmtId="2" fontId="3" fillId="3" borderId="52" xfId="0" applyNumberFormat="1" applyFont="1" applyFill="1" applyBorder="1" applyAlignment="1">
      <alignment horizontal="center" vertical="center"/>
    </xf>
    <xf numFmtId="2" fontId="3" fillId="3" borderId="10" xfId="0" applyNumberFormat="1" applyFont="1" applyFill="1" applyBorder="1" applyAlignment="1">
      <alignment horizontal="center" vertical="center"/>
    </xf>
    <xf numFmtId="0" fontId="3" fillId="3" borderId="45" xfId="0" applyFont="1" applyFill="1" applyBorder="1" applyAlignment="1">
      <alignment horizontal="center" vertical="center" wrapText="1"/>
    </xf>
    <xf numFmtId="0" fontId="9" fillId="3" borderId="35" xfId="0" quotePrefix="1" applyFont="1" applyFill="1" applyBorder="1" applyAlignment="1">
      <alignment vertical="center" wrapText="1"/>
    </xf>
    <xf numFmtId="0" fontId="4" fillId="3" borderId="36" xfId="0" quotePrefix="1" applyFont="1" applyFill="1" applyBorder="1" applyAlignment="1">
      <alignment vertical="center" wrapText="1"/>
    </xf>
    <xf numFmtId="0" fontId="6" fillId="3" borderId="39" xfId="0" quotePrefix="1" applyFont="1" applyFill="1" applyBorder="1" applyAlignment="1">
      <alignment horizontal="center" vertical="center" wrapText="1"/>
    </xf>
    <xf numFmtId="2" fontId="6" fillId="3" borderId="4" xfId="1" applyNumberFormat="1" applyFont="1" applyFill="1" applyBorder="1" applyAlignment="1">
      <alignment horizontal="center" vertical="center"/>
    </xf>
    <xf numFmtId="2" fontId="3" fillId="3" borderId="4" xfId="0" applyNumberFormat="1" applyFont="1" applyFill="1" applyBorder="1" applyAlignment="1">
      <alignment horizontal="center" vertical="center"/>
    </xf>
    <xf numFmtId="2" fontId="8" fillId="3" borderId="39" xfId="0" applyNumberFormat="1" applyFont="1" applyFill="1" applyBorder="1" applyAlignment="1">
      <alignment horizontal="center" vertical="center"/>
    </xf>
    <xf numFmtId="0" fontId="8" fillId="3" borderId="0" xfId="0" applyFont="1" applyFill="1" applyAlignment="1">
      <alignment vertical="center"/>
    </xf>
    <xf numFmtId="0" fontId="4" fillId="3" borderId="37" xfId="0" quotePrefix="1" applyFont="1" applyFill="1" applyBorder="1" applyAlignment="1">
      <alignment horizontal="center" vertical="center" wrapText="1"/>
    </xf>
    <xf numFmtId="0" fontId="4" fillId="3" borderId="44" xfId="0" quotePrefix="1" applyFont="1" applyFill="1" applyBorder="1" applyAlignment="1">
      <alignment horizontal="center" vertical="center" wrapText="1"/>
    </xf>
    <xf numFmtId="0" fontId="6" fillId="3" borderId="30" xfId="0" quotePrefix="1" applyFont="1" applyFill="1" applyBorder="1" applyAlignment="1">
      <alignment horizontal="center" vertical="center" wrapText="1"/>
    </xf>
    <xf numFmtId="49" fontId="6" fillId="3" borderId="39"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43" fontId="3" fillId="3" borderId="67" xfId="1" quotePrefix="1" applyFont="1" applyFill="1" applyBorder="1" applyAlignment="1">
      <alignment horizontal="center" vertical="center" wrapText="1"/>
    </xf>
    <xf numFmtId="43" fontId="3" fillId="3" borderId="56" xfId="1" quotePrefix="1" applyFont="1" applyFill="1" applyBorder="1" applyAlignment="1">
      <alignment horizontal="center" vertical="center" wrapText="1"/>
    </xf>
    <xf numFmtId="43" fontId="3" fillId="3" borderId="7" xfId="1" applyFont="1" applyFill="1" applyBorder="1" applyAlignment="1">
      <alignment horizontal="center" vertical="center"/>
    </xf>
    <xf numFmtId="43" fontId="3" fillId="3" borderId="52" xfId="1" applyFont="1" applyFill="1" applyBorder="1" applyAlignment="1">
      <alignment horizontal="center" vertical="center"/>
    </xf>
    <xf numFmtId="43" fontId="4" fillId="3" borderId="2" xfId="1" applyFont="1" applyFill="1" applyBorder="1" applyAlignment="1">
      <alignment horizontal="center" vertical="center"/>
    </xf>
    <xf numFmtId="0" fontId="24" fillId="0" borderId="27" xfId="0" applyFont="1" applyBorder="1" applyAlignment="1">
      <alignment horizontal="center" vertical="center"/>
    </xf>
    <xf numFmtId="0" fontId="25" fillId="0" borderId="34" xfId="0" applyFont="1" applyBorder="1" applyAlignment="1">
      <alignment horizontal="center" vertical="center"/>
    </xf>
    <xf numFmtId="0" fontId="24" fillId="0" borderId="34" xfId="0" applyFont="1" applyBorder="1" applyAlignment="1">
      <alignment horizontal="center" vertical="center"/>
    </xf>
    <xf numFmtId="0" fontId="24" fillId="0" borderId="0" xfId="0" applyFont="1" applyAlignment="1">
      <alignment horizontal="center" vertical="center"/>
    </xf>
    <xf numFmtId="0" fontId="13" fillId="3" borderId="6" xfId="0" quotePrefix="1" applyFont="1" applyFill="1" applyBorder="1" applyAlignment="1">
      <alignment horizontal="center" vertical="center" wrapText="1"/>
    </xf>
    <xf numFmtId="0" fontId="8" fillId="3" borderId="14" xfId="0" applyFont="1" applyFill="1" applyBorder="1" applyAlignment="1">
      <alignment horizontal="center" vertical="center"/>
    </xf>
    <xf numFmtId="0" fontId="8" fillId="3" borderId="60" xfId="0" applyFont="1" applyFill="1" applyBorder="1" applyAlignment="1">
      <alignment horizontal="center" vertical="center"/>
    </xf>
    <xf numFmtId="0" fontId="8" fillId="3" borderId="61" xfId="0" applyFont="1" applyFill="1" applyBorder="1" applyAlignment="1">
      <alignment horizontal="center" vertical="center"/>
    </xf>
    <xf numFmtId="0" fontId="8" fillId="3" borderId="34" xfId="0" applyFont="1" applyFill="1" applyBorder="1" applyAlignment="1">
      <alignment horizontal="center" vertical="center"/>
    </xf>
    <xf numFmtId="43" fontId="3" fillId="3" borderId="35" xfId="1" applyFont="1" applyFill="1" applyBorder="1" applyAlignment="1">
      <alignment horizontal="center" vertical="center"/>
    </xf>
    <xf numFmtId="2" fontId="4" fillId="3" borderId="53" xfId="1" applyNumberFormat="1" applyFont="1" applyFill="1" applyBorder="1" applyAlignment="1">
      <alignment horizontal="center" vertical="center"/>
    </xf>
    <xf numFmtId="43" fontId="3" fillId="3" borderId="37" xfId="1" applyFont="1" applyFill="1" applyBorder="1" applyAlignment="1">
      <alignment horizontal="center" vertical="center"/>
    </xf>
    <xf numFmtId="43" fontId="4" fillId="3" borderId="7" xfId="1" applyFont="1" applyFill="1" applyBorder="1" applyAlignment="1">
      <alignment horizontal="center" vertical="center"/>
    </xf>
    <xf numFmtId="2" fontId="3" fillId="3" borderId="3" xfId="0" applyNumberFormat="1" applyFont="1" applyFill="1" applyBorder="1" applyAlignment="1">
      <alignment horizontal="center" vertical="center"/>
    </xf>
    <xf numFmtId="2" fontId="3" fillId="3" borderId="21" xfId="0" applyNumberFormat="1" applyFont="1" applyFill="1" applyBorder="1" applyAlignment="1">
      <alignment horizontal="center" vertical="center"/>
    </xf>
    <xf numFmtId="2" fontId="8" fillId="3" borderId="37" xfId="0" applyNumberFormat="1" applyFont="1" applyFill="1" applyBorder="1" applyAlignment="1">
      <alignment horizontal="center" vertical="center"/>
    </xf>
    <xf numFmtId="0" fontId="3" fillId="3" borderId="45" xfId="0" quotePrefix="1" applyFont="1" applyFill="1" applyBorder="1" applyAlignment="1">
      <alignment horizontal="center" vertical="center" wrapText="1"/>
    </xf>
    <xf numFmtId="43" fontId="3" fillId="3" borderId="36" xfId="1" applyFont="1" applyFill="1" applyBorder="1" applyAlignment="1">
      <alignment horizontal="center" vertical="center"/>
    </xf>
    <xf numFmtId="43" fontId="3" fillId="3" borderId="45" xfId="1" applyFont="1" applyFill="1" applyBorder="1" applyAlignment="1">
      <alignment horizontal="center" vertical="center"/>
    </xf>
    <xf numFmtId="2" fontId="8" fillId="3" borderId="65" xfId="0" applyNumberFormat="1" applyFont="1" applyFill="1" applyBorder="1" applyAlignment="1">
      <alignment horizontal="center" vertical="center"/>
    </xf>
    <xf numFmtId="43" fontId="3" fillId="3" borderId="33" xfId="1" applyFont="1" applyFill="1" applyBorder="1" applyAlignment="1">
      <alignment horizontal="center" vertical="center"/>
    </xf>
    <xf numFmtId="43" fontId="3" fillId="3" borderId="47" xfId="1" applyFont="1" applyFill="1" applyBorder="1" applyAlignment="1">
      <alignment horizontal="center" vertical="center"/>
    </xf>
    <xf numFmtId="2" fontId="3" fillId="3" borderId="11" xfId="0" applyNumberFormat="1" applyFont="1" applyFill="1" applyBorder="1" applyAlignment="1">
      <alignment horizontal="center" vertical="center"/>
    </xf>
    <xf numFmtId="2" fontId="8" fillId="3" borderId="70" xfId="0" applyNumberFormat="1" applyFont="1" applyFill="1" applyBorder="1" applyAlignment="1">
      <alignment horizontal="center" vertical="center"/>
    </xf>
    <xf numFmtId="43" fontId="3" fillId="3" borderId="51" xfId="1" applyFont="1" applyFill="1" applyBorder="1" applyAlignment="1">
      <alignment horizontal="center" vertical="center"/>
    </xf>
    <xf numFmtId="43" fontId="4" fillId="3" borderId="68" xfId="1" applyFont="1" applyFill="1" applyBorder="1" applyAlignment="1">
      <alignment horizontal="center" vertical="center"/>
    </xf>
    <xf numFmtId="43" fontId="4" fillId="3" borderId="13" xfId="1" applyFont="1" applyFill="1" applyBorder="1" applyAlignment="1">
      <alignment horizontal="center" vertical="center"/>
    </xf>
    <xf numFmtId="0" fontId="6" fillId="3" borderId="37" xfId="0" applyFont="1" applyFill="1" applyBorder="1" applyAlignment="1">
      <alignment horizontal="center" vertical="center"/>
    </xf>
    <xf numFmtId="0" fontId="6" fillId="3" borderId="37" xfId="0" applyFont="1" applyFill="1" applyBorder="1" applyAlignment="1">
      <alignment horizontal="center" vertical="center" wrapText="1"/>
    </xf>
    <xf numFmtId="2" fontId="13" fillId="3" borderId="3" xfId="0" applyNumberFormat="1" applyFont="1" applyFill="1" applyBorder="1" applyAlignment="1">
      <alignment horizontal="center" vertical="center"/>
    </xf>
    <xf numFmtId="43" fontId="4" fillId="3" borderId="41" xfId="1" applyFont="1" applyFill="1" applyBorder="1" applyAlignment="1">
      <alignment horizontal="center" vertical="center"/>
    </xf>
    <xf numFmtId="2" fontId="3" fillId="3" borderId="35" xfId="1" applyNumberFormat="1" applyFont="1" applyFill="1" applyBorder="1" applyAlignment="1">
      <alignment horizontal="center" vertical="center"/>
    </xf>
    <xf numFmtId="2" fontId="3" fillId="3" borderId="36" xfId="1" applyNumberFormat="1" applyFont="1" applyFill="1" applyBorder="1" applyAlignment="1">
      <alignment horizontal="center" vertical="center"/>
    </xf>
    <xf numFmtId="2" fontId="4" fillId="3" borderId="57" xfId="1" applyNumberFormat="1" applyFont="1" applyFill="1" applyBorder="1" applyAlignment="1">
      <alignment horizontal="center" vertical="center"/>
    </xf>
    <xf numFmtId="2" fontId="3" fillId="3" borderId="37" xfId="1" applyNumberFormat="1" applyFont="1" applyFill="1" applyBorder="1" applyAlignment="1">
      <alignment horizontal="center" vertical="center"/>
    </xf>
    <xf numFmtId="2" fontId="4" fillId="3" borderId="7" xfId="1"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2" fontId="4" fillId="3" borderId="21" xfId="0" applyNumberFormat="1" applyFont="1" applyFill="1" applyBorder="1" applyAlignment="1">
      <alignment horizontal="center" vertical="center"/>
    </xf>
    <xf numFmtId="2" fontId="2" fillId="3" borderId="37" xfId="0" applyNumberFormat="1" applyFont="1" applyFill="1" applyBorder="1" applyAlignment="1">
      <alignment horizontal="center" vertical="center"/>
    </xf>
    <xf numFmtId="2" fontId="4" fillId="3" borderId="23" xfId="0" applyNumberFormat="1" applyFont="1" applyFill="1" applyBorder="1" applyAlignment="1">
      <alignment horizontal="center" vertical="center"/>
    </xf>
    <xf numFmtId="2" fontId="2" fillId="3" borderId="71" xfId="0" applyNumberFormat="1" applyFont="1" applyFill="1" applyBorder="1" applyAlignment="1">
      <alignment horizontal="center" vertical="center"/>
    </xf>
    <xf numFmtId="2" fontId="4" fillId="3" borderId="10" xfId="0" applyNumberFormat="1" applyFont="1" applyFill="1" applyBorder="1" applyAlignment="1">
      <alignment horizontal="center" vertical="center"/>
    </xf>
    <xf numFmtId="43" fontId="3" fillId="3" borderId="34" xfId="1" applyFont="1" applyFill="1" applyBorder="1" applyAlignment="1">
      <alignment horizontal="center" vertical="center"/>
    </xf>
    <xf numFmtId="2" fontId="3" fillId="3" borderId="31" xfId="1" applyNumberFormat="1" applyFont="1" applyFill="1" applyBorder="1" applyAlignment="1">
      <alignment horizontal="center" vertical="center"/>
    </xf>
    <xf numFmtId="43" fontId="3" fillId="3" borderId="38" xfId="1" applyFont="1" applyFill="1" applyBorder="1" applyAlignment="1">
      <alignment horizontal="center" vertical="center"/>
    </xf>
    <xf numFmtId="2" fontId="3" fillId="3" borderId="38" xfId="1" applyNumberFormat="1" applyFont="1" applyFill="1" applyBorder="1" applyAlignment="1">
      <alignment horizontal="center" vertical="center"/>
    </xf>
    <xf numFmtId="2" fontId="4" fillId="3" borderId="68" xfId="1" applyNumberFormat="1" applyFont="1" applyFill="1" applyBorder="1" applyAlignment="1">
      <alignment horizontal="center" vertical="center"/>
    </xf>
    <xf numFmtId="43" fontId="3" fillId="3" borderId="48" xfId="1" applyFont="1" applyFill="1" applyBorder="1" applyAlignment="1">
      <alignment horizontal="center" vertical="center"/>
    </xf>
    <xf numFmtId="43" fontId="4" fillId="3" borderId="18" xfId="1" applyFont="1" applyFill="1" applyBorder="1" applyAlignment="1">
      <alignment horizontal="center" vertical="center"/>
    </xf>
    <xf numFmtId="2" fontId="4" fillId="3" borderId="1" xfId="0" applyNumberFormat="1" applyFont="1" applyFill="1" applyBorder="1" applyAlignment="1">
      <alignment horizontal="center" vertical="center"/>
    </xf>
    <xf numFmtId="2" fontId="4" fillId="3" borderId="19" xfId="0" applyNumberFormat="1" applyFont="1" applyFill="1" applyBorder="1" applyAlignment="1">
      <alignment horizontal="center" vertical="center"/>
    </xf>
    <xf numFmtId="2" fontId="2" fillId="3" borderId="72" xfId="0" applyNumberFormat="1" applyFont="1" applyFill="1" applyBorder="1" applyAlignment="1">
      <alignment horizontal="center" vertical="center"/>
    </xf>
    <xf numFmtId="43" fontId="19" fillId="3" borderId="38" xfId="1" applyFont="1" applyFill="1" applyBorder="1" applyAlignment="1">
      <alignment horizontal="center" vertical="center"/>
    </xf>
    <xf numFmtId="43" fontId="6" fillId="3" borderId="68" xfId="1" applyFont="1" applyFill="1" applyBorder="1" applyAlignment="1">
      <alignment horizontal="center" vertical="center"/>
    </xf>
    <xf numFmtId="2" fontId="6" fillId="3" borderId="2" xfId="1" applyNumberFormat="1" applyFont="1" applyFill="1" applyBorder="1" applyAlignment="1">
      <alignment horizontal="center" vertical="center"/>
    </xf>
    <xf numFmtId="43" fontId="6" fillId="3" borderId="18" xfId="1" applyFont="1" applyFill="1" applyBorder="1" applyAlignment="1">
      <alignment horizontal="center" vertical="center"/>
    </xf>
    <xf numFmtId="2" fontId="6" fillId="3" borderId="1" xfId="0" applyNumberFormat="1" applyFont="1" applyFill="1" applyBorder="1" applyAlignment="1">
      <alignment horizontal="center" vertical="center"/>
    </xf>
    <xf numFmtId="2" fontId="6" fillId="3" borderId="68" xfId="1" applyNumberFormat="1" applyFont="1" applyFill="1" applyBorder="1" applyAlignment="1">
      <alignment horizontal="center" vertical="center"/>
    </xf>
    <xf numFmtId="43" fontId="19" fillId="3" borderId="37" xfId="1" applyFont="1" applyFill="1" applyBorder="1" applyAlignment="1">
      <alignment horizontal="center" vertical="center"/>
    </xf>
    <xf numFmtId="43" fontId="6" fillId="3" borderId="7" xfId="1" applyFont="1" applyFill="1" applyBorder="1" applyAlignment="1">
      <alignment horizontal="center" vertical="center"/>
    </xf>
    <xf numFmtId="2" fontId="6" fillId="3" borderId="21" xfId="1" applyNumberFormat="1" applyFont="1" applyFill="1" applyBorder="1" applyAlignment="1">
      <alignment horizontal="center" vertical="center"/>
    </xf>
    <xf numFmtId="43" fontId="19" fillId="3" borderId="36" xfId="1" applyFont="1" applyFill="1" applyBorder="1" applyAlignment="1">
      <alignment horizontal="center" vertical="center"/>
    </xf>
    <xf numFmtId="43" fontId="6" fillId="3" borderId="57" xfId="1" applyFont="1" applyFill="1" applyBorder="1" applyAlignment="1">
      <alignment horizontal="center" vertical="center"/>
    </xf>
    <xf numFmtId="2" fontId="6" fillId="3" borderId="53" xfId="1" applyNumberFormat="1" applyFont="1" applyFill="1" applyBorder="1" applyAlignment="1">
      <alignment horizontal="center" vertical="center"/>
    </xf>
    <xf numFmtId="43" fontId="6" fillId="3" borderId="13" xfId="1" applyFont="1" applyFill="1" applyBorder="1" applyAlignment="1">
      <alignment horizontal="center" vertical="center"/>
    </xf>
    <xf numFmtId="43" fontId="3" fillId="3" borderId="67" xfId="1" applyFont="1" applyFill="1" applyBorder="1" applyAlignment="1">
      <alignment horizontal="center" vertical="center"/>
    </xf>
    <xf numFmtId="43" fontId="4" fillId="3" borderId="66" xfId="1" applyFont="1" applyFill="1" applyBorder="1" applyAlignment="1">
      <alignment horizontal="center" vertical="center"/>
    </xf>
    <xf numFmtId="2" fontId="4" fillId="3" borderId="73" xfId="1" applyNumberFormat="1" applyFont="1" applyFill="1" applyBorder="1" applyAlignment="1">
      <alignment horizontal="center" vertical="center"/>
    </xf>
    <xf numFmtId="43" fontId="19" fillId="3" borderId="35" xfId="1" applyFont="1" applyFill="1" applyBorder="1" applyAlignment="1">
      <alignment horizontal="center" vertical="center"/>
    </xf>
    <xf numFmtId="43" fontId="19" fillId="3" borderId="56" xfId="1" applyFont="1" applyFill="1" applyBorder="1" applyAlignment="1">
      <alignment horizontal="center" vertical="center"/>
    </xf>
    <xf numFmtId="2" fontId="19" fillId="3" borderId="52" xfId="1" applyNumberFormat="1" applyFont="1" applyFill="1" applyBorder="1" applyAlignment="1">
      <alignment horizontal="center" vertical="center"/>
    </xf>
    <xf numFmtId="2" fontId="19" fillId="3" borderId="37" xfId="1" applyNumberFormat="1" applyFont="1" applyFill="1" applyBorder="1" applyAlignment="1">
      <alignment horizontal="center" vertical="center"/>
    </xf>
    <xf numFmtId="2" fontId="6" fillId="3" borderId="7" xfId="1" applyNumberFormat="1" applyFont="1" applyFill="1" applyBorder="1" applyAlignment="1">
      <alignment horizontal="center" vertical="center"/>
    </xf>
    <xf numFmtId="2" fontId="6" fillId="3" borderId="3" xfId="0" applyNumberFormat="1" applyFont="1" applyFill="1" applyBorder="1" applyAlignment="1">
      <alignment horizontal="center" vertical="center"/>
    </xf>
    <xf numFmtId="2" fontId="6" fillId="3" borderId="21" xfId="0" applyNumberFormat="1" applyFont="1" applyFill="1" applyBorder="1" applyAlignment="1">
      <alignment horizontal="center" vertical="center"/>
    </xf>
    <xf numFmtId="2" fontId="13" fillId="3" borderId="37" xfId="0" applyNumberFormat="1" applyFont="1" applyFill="1" applyBorder="1" applyAlignment="1">
      <alignment horizontal="center" vertical="center"/>
    </xf>
    <xf numFmtId="2" fontId="3" fillId="3" borderId="59" xfId="1" applyNumberFormat="1" applyFont="1" applyFill="1" applyBorder="1" applyAlignment="1">
      <alignment horizontal="center" vertical="center"/>
    </xf>
    <xf numFmtId="43" fontId="19" fillId="3" borderId="39" xfId="1" applyFont="1" applyFill="1" applyBorder="1" applyAlignment="1">
      <alignment horizontal="center" vertical="center"/>
    </xf>
    <xf numFmtId="43" fontId="6" fillId="3" borderId="67" xfId="1" applyFont="1" applyFill="1" applyBorder="1" applyAlignment="1">
      <alignment horizontal="center" vertical="center"/>
    </xf>
    <xf numFmtId="2" fontId="6" fillId="3" borderId="59" xfId="1" applyNumberFormat="1" applyFont="1" applyFill="1" applyBorder="1" applyAlignment="1">
      <alignment horizontal="center" vertical="center"/>
    </xf>
    <xf numFmtId="2" fontId="19" fillId="3" borderId="1" xfId="1" applyNumberFormat="1" applyFont="1" applyFill="1" applyBorder="1" applyAlignment="1">
      <alignment horizontal="center" vertical="center"/>
    </xf>
    <xf numFmtId="2" fontId="19" fillId="3" borderId="2" xfId="1" applyNumberFormat="1" applyFont="1" applyFill="1" applyBorder="1" applyAlignment="1">
      <alignment horizontal="center" vertical="center"/>
    </xf>
    <xf numFmtId="43" fontId="20" fillId="3" borderId="36" xfId="0" applyNumberFormat="1" applyFont="1" applyFill="1" applyBorder="1" applyAlignment="1">
      <alignment horizontal="center" vertical="center"/>
    </xf>
    <xf numFmtId="43" fontId="13" fillId="3" borderId="7" xfId="1" applyFont="1" applyFill="1" applyBorder="1" applyAlignment="1">
      <alignment vertical="center"/>
    </xf>
    <xf numFmtId="2" fontId="13" fillId="3" borderId="21" xfId="0" applyNumberFormat="1" applyFont="1" applyFill="1" applyBorder="1" applyAlignment="1">
      <alignment horizontal="center" vertical="center"/>
    </xf>
    <xf numFmtId="2" fontId="4" fillId="3" borderId="2" xfId="0" applyNumberFormat="1" applyFont="1" applyFill="1" applyBorder="1" applyAlignment="1">
      <alignment horizontal="center" vertical="center"/>
    </xf>
    <xf numFmtId="2" fontId="2" fillId="3" borderId="38" xfId="0" applyNumberFormat="1" applyFont="1" applyFill="1" applyBorder="1" applyAlignment="1">
      <alignment horizontal="center" vertical="center"/>
    </xf>
    <xf numFmtId="2" fontId="6" fillId="3" borderId="2" xfId="0" applyNumberFormat="1" applyFont="1" applyFill="1" applyBorder="1" applyAlignment="1">
      <alignment horizontal="center" vertical="center"/>
    </xf>
    <xf numFmtId="2" fontId="13" fillId="3" borderId="38" xfId="0" applyNumberFormat="1" applyFont="1" applyFill="1" applyBorder="1" applyAlignment="1">
      <alignment horizontal="center" vertical="center"/>
    </xf>
    <xf numFmtId="0" fontId="3" fillId="3" borderId="35" xfId="0" applyFont="1" applyFill="1" applyBorder="1" applyAlignment="1">
      <alignment vertical="center" wrapText="1"/>
    </xf>
    <xf numFmtId="43" fontId="3" fillId="3" borderId="54" xfId="1" applyFont="1" applyFill="1" applyBorder="1" applyAlignment="1">
      <alignment horizontal="center" vertical="center"/>
    </xf>
    <xf numFmtId="43" fontId="3" fillId="3" borderId="49" xfId="1" applyFont="1" applyFill="1" applyBorder="1" applyAlignment="1">
      <alignment horizontal="center" vertical="center"/>
    </xf>
    <xf numFmtId="0" fontId="13" fillId="3" borderId="1" xfId="0" applyFont="1" applyFill="1" applyBorder="1"/>
    <xf numFmtId="0" fontId="20" fillId="3" borderId="1" xfId="0" applyFont="1" applyFill="1" applyBorder="1"/>
    <xf numFmtId="0" fontId="13" fillId="3" borderId="10" xfId="0" applyFont="1" applyFill="1" applyBorder="1"/>
    <xf numFmtId="43" fontId="6" fillId="3" borderId="41" xfId="1" applyFont="1" applyFill="1" applyBorder="1" applyAlignment="1">
      <alignment horizontal="center" vertical="center"/>
    </xf>
    <xf numFmtId="43" fontId="3" fillId="3" borderId="30" xfId="1" applyFont="1" applyFill="1" applyBorder="1" applyAlignment="1">
      <alignment horizontal="center" vertical="center"/>
    </xf>
    <xf numFmtId="49" fontId="19" fillId="3" borderId="39" xfId="0" applyNumberFormat="1" applyFont="1" applyFill="1" applyBorder="1" applyAlignment="1">
      <alignment horizontal="center" vertical="center" wrapText="1"/>
    </xf>
    <xf numFmtId="0" fontId="10" fillId="3" borderId="6" xfId="0" quotePrefix="1" applyFont="1" applyFill="1" applyBorder="1" applyAlignment="1">
      <alignment horizontal="center" vertical="center" wrapText="1"/>
    </xf>
    <xf numFmtId="2" fontId="19" fillId="3" borderId="59" xfId="1" applyNumberFormat="1" applyFont="1" applyFill="1" applyBorder="1" applyAlignment="1">
      <alignment horizontal="center" vertical="center"/>
    </xf>
    <xf numFmtId="43" fontId="19" fillId="3" borderId="67" xfId="1" applyFont="1" applyFill="1" applyBorder="1" applyAlignment="1">
      <alignment horizontal="center" vertical="center"/>
    </xf>
    <xf numFmtId="2" fontId="4" fillId="3" borderId="11" xfId="0" applyNumberFormat="1" applyFont="1" applyFill="1" applyBorder="1" applyAlignment="1">
      <alignment horizontal="center" vertical="center"/>
    </xf>
    <xf numFmtId="2" fontId="2" fillId="3" borderId="70" xfId="0" applyNumberFormat="1" applyFont="1" applyFill="1" applyBorder="1" applyAlignment="1">
      <alignment horizontal="center" vertical="center"/>
    </xf>
    <xf numFmtId="43" fontId="19" fillId="3" borderId="59" xfId="1" applyFont="1" applyFill="1" applyBorder="1" applyAlignment="1">
      <alignment horizontal="center" vertical="center"/>
    </xf>
    <xf numFmtId="2" fontId="8" fillId="3" borderId="65" xfId="1" applyNumberFormat="1" applyFont="1" applyFill="1" applyBorder="1" applyAlignment="1">
      <alignment horizontal="center" vertical="center"/>
    </xf>
    <xf numFmtId="43" fontId="6" fillId="3" borderId="21" xfId="1" applyFont="1" applyFill="1" applyBorder="1" applyAlignment="1">
      <alignment horizontal="center" vertical="center"/>
    </xf>
    <xf numFmtId="2" fontId="3" fillId="3" borderId="13" xfId="1" applyNumberFormat="1" applyFont="1" applyFill="1" applyBorder="1" applyAlignment="1">
      <alignment horizontal="center" vertical="center"/>
    </xf>
    <xf numFmtId="2" fontId="3" fillId="3" borderId="41" xfId="1" applyNumberFormat="1" applyFont="1" applyFill="1" applyBorder="1" applyAlignment="1">
      <alignment horizontal="center" vertical="center"/>
    </xf>
    <xf numFmtId="2" fontId="4" fillId="3" borderId="41" xfId="1" applyNumberFormat="1" applyFont="1" applyFill="1" applyBorder="1" applyAlignment="1">
      <alignment horizontal="center" vertical="center"/>
    </xf>
    <xf numFmtId="2" fontId="2" fillId="3" borderId="71" xfId="1" applyNumberFormat="1" applyFont="1" applyFill="1" applyBorder="1" applyAlignment="1">
      <alignment horizontal="center" vertical="center"/>
    </xf>
    <xf numFmtId="2" fontId="3" fillId="3" borderId="45" xfId="1" applyNumberFormat="1" applyFont="1" applyFill="1" applyBorder="1" applyAlignment="1">
      <alignment horizontal="center" vertical="center"/>
    </xf>
    <xf numFmtId="43" fontId="4" fillId="3" borderId="21" xfId="1" applyFont="1" applyFill="1" applyBorder="1" applyAlignment="1">
      <alignment horizontal="center" vertical="center"/>
    </xf>
    <xf numFmtId="2" fontId="3" fillId="3" borderId="47" xfId="1" applyNumberFormat="1" applyFont="1" applyFill="1" applyBorder="1" applyAlignment="1">
      <alignment horizontal="center" vertical="center"/>
    </xf>
    <xf numFmtId="2" fontId="3" fillId="3" borderId="51" xfId="1" applyNumberFormat="1" applyFont="1" applyFill="1" applyBorder="1" applyAlignment="1">
      <alignment horizontal="center" vertical="center"/>
    </xf>
    <xf numFmtId="2" fontId="3" fillId="3" borderId="59" xfId="1" quotePrefix="1" applyNumberFormat="1" applyFont="1" applyFill="1" applyBorder="1" applyAlignment="1">
      <alignment horizontal="center" vertical="center" wrapText="1"/>
    </xf>
    <xf numFmtId="43" fontId="3" fillId="3" borderId="35" xfId="1" quotePrefix="1" applyFont="1" applyFill="1" applyBorder="1" applyAlignment="1">
      <alignment horizontal="center" vertical="center" wrapText="1"/>
    </xf>
    <xf numFmtId="0" fontId="9" fillId="3" borderId="27" xfId="0" quotePrefix="1" applyFont="1" applyFill="1" applyBorder="1" applyAlignment="1">
      <alignment horizontal="center" vertical="center" wrapText="1"/>
    </xf>
    <xf numFmtId="2" fontId="3" fillId="3" borderId="52" xfId="1" quotePrefix="1" applyNumberFormat="1" applyFont="1" applyFill="1" applyBorder="1" applyAlignment="1">
      <alignment horizontal="center" vertical="center" wrapText="1"/>
    </xf>
    <xf numFmtId="43" fontId="3" fillId="3" borderId="65" xfId="1" applyFont="1" applyFill="1" applyBorder="1" applyAlignment="1">
      <alignment horizontal="center" vertical="center"/>
    </xf>
    <xf numFmtId="0" fontId="4" fillId="3" borderId="43" xfId="0" quotePrefix="1" applyFont="1" applyFill="1" applyBorder="1" applyAlignment="1">
      <alignment horizontal="center" vertical="center" wrapText="1"/>
    </xf>
    <xf numFmtId="0" fontId="6" fillId="3" borderId="47" xfId="0" quotePrefix="1" applyFont="1" applyFill="1" applyBorder="1" applyAlignment="1">
      <alignment horizontal="center" vertical="center" wrapText="1"/>
    </xf>
    <xf numFmtId="43" fontId="3" fillId="3" borderId="71" xfId="1" applyFont="1" applyFill="1" applyBorder="1" applyAlignment="1">
      <alignment horizontal="center" vertical="center"/>
    </xf>
    <xf numFmtId="2" fontId="3" fillId="3" borderId="4" xfId="1" quotePrefix="1" applyNumberFormat="1" applyFont="1" applyFill="1" applyBorder="1" applyAlignment="1">
      <alignment horizontal="center" vertical="center" wrapText="1"/>
    </xf>
    <xf numFmtId="2" fontId="3" fillId="3" borderId="56" xfId="1" quotePrefix="1" applyNumberFormat="1" applyFont="1" applyFill="1" applyBorder="1" applyAlignment="1">
      <alignment horizontal="center" vertical="center" wrapText="1"/>
    </xf>
    <xf numFmtId="43" fontId="3" fillId="3" borderId="2" xfId="1" applyFont="1" applyFill="1" applyBorder="1" applyAlignment="1">
      <alignment horizontal="center" vertical="center"/>
    </xf>
    <xf numFmtId="2" fontId="3" fillId="3" borderId="56" xfId="0" applyNumberFormat="1" applyFont="1" applyFill="1" applyBorder="1" applyAlignment="1">
      <alignment horizontal="center" vertical="center"/>
    </xf>
    <xf numFmtId="43" fontId="3" fillId="3" borderId="21" xfId="1" applyFont="1" applyFill="1" applyBorder="1" applyAlignment="1">
      <alignment horizontal="center" vertical="center"/>
    </xf>
    <xf numFmtId="2" fontId="3" fillId="3" borderId="17" xfId="1" applyNumberFormat="1" applyFont="1" applyFill="1" applyBorder="1" applyAlignment="1">
      <alignment horizontal="center" vertical="center"/>
    </xf>
    <xf numFmtId="43" fontId="3" fillId="3" borderId="5" xfId="1" applyFont="1" applyFill="1" applyBorder="1" applyAlignment="1">
      <alignment horizontal="center" vertical="center"/>
    </xf>
    <xf numFmtId="2" fontId="3" fillId="3" borderId="5" xfId="0" applyNumberFormat="1" applyFont="1" applyFill="1" applyBorder="1" applyAlignment="1">
      <alignment horizontal="center" vertical="center"/>
    </xf>
    <xf numFmtId="2" fontId="3" fillId="3" borderId="29" xfId="0" applyNumberFormat="1" applyFont="1" applyFill="1" applyBorder="1" applyAlignment="1">
      <alignment horizontal="center" vertical="center"/>
    </xf>
    <xf numFmtId="2" fontId="8" fillId="3" borderId="44" xfId="0" applyNumberFormat="1" applyFont="1" applyFill="1" applyBorder="1" applyAlignment="1">
      <alignment horizontal="center" vertical="center"/>
    </xf>
    <xf numFmtId="43" fontId="4" fillId="3" borderId="37" xfId="1" applyFont="1" applyFill="1" applyBorder="1" applyAlignment="1">
      <alignment horizontal="center" vertical="center"/>
    </xf>
    <xf numFmtId="2" fontId="4" fillId="3" borderId="7" xfId="0" applyNumberFormat="1" applyFont="1" applyFill="1" applyBorder="1" applyAlignment="1">
      <alignment horizontal="center" vertical="center"/>
    </xf>
    <xf numFmtId="2" fontId="3" fillId="3" borderId="45" xfId="1" applyNumberFormat="1" applyFont="1" applyFill="1" applyBorder="1" applyAlignment="1">
      <alignment horizontal="center" vertical="center" wrapText="1"/>
    </xf>
    <xf numFmtId="2" fontId="3" fillId="3" borderId="12" xfId="1" applyNumberFormat="1" applyFont="1" applyFill="1" applyBorder="1" applyAlignment="1">
      <alignment horizontal="center" vertical="center" wrapText="1"/>
    </xf>
    <xf numFmtId="2" fontId="3" fillId="3" borderId="51" xfId="1" applyNumberFormat="1" applyFont="1" applyFill="1" applyBorder="1" applyAlignment="1">
      <alignment horizontal="center" vertical="center" wrapText="1"/>
    </xf>
    <xf numFmtId="2" fontId="4" fillId="3" borderId="41" xfId="1" applyNumberFormat="1" applyFont="1" applyFill="1" applyBorder="1" applyAlignment="1">
      <alignment horizontal="center" vertical="center" wrapText="1"/>
    </xf>
    <xf numFmtId="2" fontId="3" fillId="3" borderId="67" xfId="1" applyNumberFormat="1" applyFont="1" applyFill="1" applyBorder="1" applyAlignment="1">
      <alignment horizontal="center" vertical="center"/>
    </xf>
    <xf numFmtId="2" fontId="3" fillId="3" borderId="59" xfId="0" applyNumberFormat="1" applyFont="1" applyFill="1" applyBorder="1" applyAlignment="1">
      <alignment horizontal="center" vertical="center"/>
    </xf>
    <xf numFmtId="0" fontId="23" fillId="3" borderId="54"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2" fillId="3" borderId="28" xfId="0" applyFont="1" applyFill="1" applyBorder="1" applyAlignment="1">
      <alignment horizontal="center" vertical="center"/>
    </xf>
    <xf numFmtId="0" fontId="6" fillId="3" borderId="38" xfId="0" quotePrefix="1" applyFont="1" applyFill="1" applyBorder="1" applyAlignment="1">
      <alignment horizontal="center" vertical="center" wrapText="1"/>
    </xf>
    <xf numFmtId="0" fontId="6" fillId="3" borderId="36" xfId="0" quotePrefix="1" applyFont="1" applyFill="1" applyBorder="1" applyAlignment="1">
      <alignment horizontal="center" vertical="center" wrapText="1"/>
    </xf>
    <xf numFmtId="0" fontId="4" fillId="3" borderId="30" xfId="0" quotePrefix="1" applyFont="1" applyFill="1" applyBorder="1" applyAlignment="1">
      <alignment horizontal="center" vertical="center" wrapText="1"/>
    </xf>
    <xf numFmtId="0" fontId="4" fillId="3" borderId="49" xfId="0" quotePrefix="1" applyFont="1" applyFill="1" applyBorder="1" applyAlignment="1">
      <alignment horizontal="center" vertical="center" wrapText="1"/>
    </xf>
    <xf numFmtId="0" fontId="6" fillId="3" borderId="55" xfId="0" quotePrefix="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3" fontId="13" fillId="3" borderId="7" xfId="1" applyFont="1" applyFill="1" applyBorder="1" applyAlignment="1">
      <alignment horizontal="center" vertical="center"/>
    </xf>
    <xf numFmtId="0" fontId="9" fillId="3" borderId="35" xfId="0" quotePrefix="1" applyFont="1" applyFill="1" applyBorder="1" applyAlignment="1">
      <alignment horizontal="center" vertical="center" wrapText="1"/>
    </xf>
    <xf numFmtId="49" fontId="4" fillId="3" borderId="36" xfId="0" quotePrefix="1" applyNumberFormat="1" applyFont="1" applyFill="1" applyBorder="1" applyAlignment="1">
      <alignment horizontal="center" vertical="center" wrapText="1"/>
    </xf>
    <xf numFmtId="43" fontId="3" fillId="3" borderId="44" xfId="1" applyFont="1" applyFill="1" applyBorder="1" applyAlignment="1">
      <alignment horizontal="center" vertical="center"/>
    </xf>
    <xf numFmtId="0" fontId="4" fillId="3" borderId="47" xfId="0" quotePrefix="1" applyFont="1" applyFill="1" applyBorder="1" applyAlignment="1">
      <alignment horizontal="center" vertical="center" wrapText="1"/>
    </xf>
    <xf numFmtId="0" fontId="4" fillId="3" borderId="33" xfId="0" quotePrefix="1" applyFont="1" applyFill="1" applyBorder="1" applyAlignment="1">
      <alignment horizontal="center" vertical="center" wrapText="1"/>
    </xf>
    <xf numFmtId="43" fontId="4" fillId="3" borderId="64" xfId="1" applyFont="1" applyFill="1" applyBorder="1" applyAlignment="1">
      <alignment horizontal="center" vertical="center"/>
    </xf>
    <xf numFmtId="2" fontId="4" fillId="3" borderId="16" xfId="1" applyNumberFormat="1" applyFont="1" applyFill="1" applyBorder="1" applyAlignment="1">
      <alignment horizontal="center" vertical="center"/>
    </xf>
    <xf numFmtId="2" fontId="4" fillId="3" borderId="69" xfId="1" applyNumberFormat="1" applyFont="1" applyFill="1" applyBorder="1" applyAlignment="1">
      <alignment horizontal="center" vertical="center"/>
    </xf>
    <xf numFmtId="49" fontId="4" fillId="3" borderId="33" xfId="0" applyNumberFormat="1" applyFont="1" applyFill="1" applyBorder="1" applyAlignment="1">
      <alignment horizontal="center" vertical="center" wrapText="1"/>
    </xf>
    <xf numFmtId="0" fontId="4" fillId="3" borderId="38" xfId="0" quotePrefix="1" applyFont="1" applyFill="1" applyBorder="1" applyAlignment="1">
      <alignment horizontal="left" vertical="center" wrapText="1"/>
    </xf>
    <xf numFmtId="43" fontId="19" fillId="3" borderId="48" xfId="1" applyFont="1" applyFill="1" applyBorder="1" applyAlignment="1">
      <alignment horizontal="center" vertical="center"/>
    </xf>
    <xf numFmtId="2" fontId="6" fillId="3" borderId="19" xfId="0" applyNumberFormat="1" applyFont="1" applyFill="1" applyBorder="1" applyAlignment="1">
      <alignment horizontal="center" vertical="center"/>
    </xf>
    <xf numFmtId="2" fontId="13" fillId="3" borderId="72" xfId="0" applyNumberFormat="1" applyFont="1" applyFill="1" applyBorder="1" applyAlignment="1">
      <alignment horizontal="center" vertical="center"/>
    </xf>
    <xf numFmtId="0" fontId="6" fillId="3" borderId="38" xfId="0" quotePrefix="1" applyFont="1" applyFill="1" applyBorder="1" applyAlignment="1">
      <alignment horizontal="left" vertical="center" wrapText="1"/>
    </xf>
    <xf numFmtId="0" fontId="6" fillId="3" borderId="38" xfId="0" applyFont="1" applyFill="1" applyBorder="1" applyAlignment="1">
      <alignment horizontal="justify" vertical="center"/>
    </xf>
    <xf numFmtId="2" fontId="19" fillId="3" borderId="38" xfId="1" applyNumberFormat="1" applyFont="1" applyFill="1" applyBorder="1" applyAlignment="1">
      <alignment horizontal="center" vertical="center"/>
    </xf>
    <xf numFmtId="0" fontId="22" fillId="3" borderId="0" xfId="0" applyFont="1" applyFill="1"/>
    <xf numFmtId="0" fontId="6" fillId="3" borderId="37" xfId="0" applyFont="1" applyFill="1" applyBorder="1" applyAlignment="1">
      <alignment horizontal="justify" vertical="center"/>
    </xf>
    <xf numFmtId="0" fontId="6" fillId="3" borderId="36" xfId="0" applyFont="1" applyFill="1" applyBorder="1" applyAlignment="1">
      <alignment horizontal="justify" vertical="center"/>
    </xf>
    <xf numFmtId="2" fontId="19" fillId="3" borderId="36" xfId="1" applyNumberFormat="1" applyFont="1" applyFill="1" applyBorder="1" applyAlignment="1">
      <alignment horizontal="center" vertical="center"/>
    </xf>
    <xf numFmtId="2" fontId="6" fillId="3" borderId="57" xfId="1" applyNumberFormat="1" applyFont="1" applyFill="1" applyBorder="1" applyAlignment="1">
      <alignment horizontal="center" vertical="center"/>
    </xf>
    <xf numFmtId="43" fontId="19" fillId="3" borderId="47" xfId="1" applyFont="1" applyFill="1" applyBorder="1" applyAlignment="1">
      <alignment horizontal="center" vertical="center"/>
    </xf>
    <xf numFmtId="2" fontId="6" fillId="3" borderId="10" xfId="0" applyNumberFormat="1" applyFont="1" applyFill="1" applyBorder="1" applyAlignment="1">
      <alignment horizontal="center" vertical="center"/>
    </xf>
    <xf numFmtId="2" fontId="6" fillId="3" borderId="11" xfId="0" applyNumberFormat="1" applyFont="1" applyFill="1" applyBorder="1" applyAlignment="1">
      <alignment horizontal="center" vertical="center"/>
    </xf>
    <xf numFmtId="2" fontId="13" fillId="3" borderId="70" xfId="0" applyNumberFormat="1" applyFont="1" applyFill="1" applyBorder="1" applyAlignment="1">
      <alignment horizontal="center" vertical="center"/>
    </xf>
    <xf numFmtId="2" fontId="3" fillId="3" borderId="24" xfId="0" applyNumberFormat="1" applyFont="1" applyFill="1" applyBorder="1" applyAlignment="1">
      <alignment horizontal="center" vertical="center"/>
    </xf>
    <xf numFmtId="2" fontId="4" fillId="3" borderId="26" xfId="1" applyNumberFormat="1" applyFont="1" applyFill="1" applyBorder="1" applyAlignment="1">
      <alignment horizontal="center" vertical="center"/>
    </xf>
    <xf numFmtId="43" fontId="4" fillId="3" borderId="20" xfId="1" applyFont="1" applyFill="1" applyBorder="1" applyAlignment="1">
      <alignment horizontal="center" vertical="center"/>
    </xf>
    <xf numFmtId="2" fontId="4" fillId="3" borderId="60" xfId="0" applyNumberFormat="1" applyFont="1" applyFill="1" applyBorder="1" applyAlignment="1">
      <alignment horizontal="center" vertical="center"/>
    </xf>
    <xf numFmtId="2" fontId="4" fillId="3" borderId="61" xfId="0" applyNumberFormat="1" applyFont="1" applyFill="1" applyBorder="1" applyAlignment="1">
      <alignment horizontal="center" vertical="center"/>
    </xf>
    <xf numFmtId="2" fontId="2" fillId="3" borderId="34" xfId="0" applyNumberFormat="1" applyFont="1" applyFill="1" applyBorder="1" applyAlignment="1">
      <alignment horizontal="center" vertical="center"/>
    </xf>
    <xf numFmtId="0" fontId="4" fillId="3" borderId="44" xfId="0" applyFont="1" applyFill="1" applyBorder="1" applyAlignment="1">
      <alignment horizontal="center" vertical="center" wrapText="1"/>
    </xf>
    <xf numFmtId="0" fontId="19" fillId="3" borderId="35" xfId="0" applyFont="1" applyFill="1" applyBorder="1" applyAlignment="1">
      <alignment horizontal="center" vertical="center" wrapText="1"/>
    </xf>
    <xf numFmtId="2" fontId="19" fillId="3" borderId="35" xfId="1" applyNumberFormat="1" applyFont="1" applyFill="1" applyBorder="1" applyAlignment="1">
      <alignment horizontal="center" vertical="center"/>
    </xf>
    <xf numFmtId="2" fontId="19" fillId="3" borderId="56" xfId="1" applyNumberFormat="1" applyFont="1" applyFill="1" applyBorder="1" applyAlignment="1">
      <alignment horizontal="center" vertical="center"/>
    </xf>
    <xf numFmtId="2" fontId="19" fillId="3" borderId="8" xfId="0" applyNumberFormat="1" applyFont="1" applyFill="1" applyBorder="1" applyAlignment="1">
      <alignment horizontal="center" vertical="center"/>
    </xf>
    <xf numFmtId="2" fontId="19" fillId="3" borderId="52" xfId="0" applyNumberFormat="1" applyFont="1" applyFill="1" applyBorder="1" applyAlignment="1">
      <alignment horizontal="center" vertical="center"/>
    </xf>
    <xf numFmtId="2" fontId="20" fillId="3" borderId="35" xfId="0" applyNumberFormat="1" applyFont="1" applyFill="1" applyBorder="1" applyAlignment="1">
      <alignment horizontal="center" vertical="center"/>
    </xf>
    <xf numFmtId="49" fontId="6" fillId="3" borderId="38" xfId="0" applyNumberFormat="1" applyFont="1" applyFill="1" applyBorder="1" applyAlignment="1">
      <alignment horizontal="center" vertical="center" wrapText="1"/>
    </xf>
    <xf numFmtId="0" fontId="13" fillId="3" borderId="34" xfId="0" applyFont="1" applyFill="1" applyBorder="1" applyAlignment="1">
      <alignment horizontal="center" vertical="center"/>
    </xf>
    <xf numFmtId="0" fontId="13" fillId="3" borderId="33"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47" xfId="0" applyFont="1" applyFill="1" applyBorder="1" applyAlignment="1">
      <alignment horizontal="center" vertical="center"/>
    </xf>
    <xf numFmtId="0" fontId="13" fillId="3" borderId="44" xfId="0" applyFont="1" applyFill="1" applyBorder="1" applyAlignment="1">
      <alignment horizontal="center" vertical="center"/>
    </xf>
    <xf numFmtId="0" fontId="6" fillId="3" borderId="5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33" xfId="0" applyFont="1" applyFill="1" applyBorder="1" applyAlignment="1">
      <alignment horizontal="center" vertical="center"/>
    </xf>
    <xf numFmtId="0" fontId="6" fillId="3" borderId="38" xfId="0" quotePrefix="1" applyFont="1" applyFill="1" applyBorder="1" applyAlignment="1">
      <alignment horizontal="center" vertical="center" wrapText="1"/>
    </xf>
    <xf numFmtId="0" fontId="6" fillId="3" borderId="36" xfId="0" quotePrefix="1" applyFont="1" applyFill="1" applyBorder="1" applyAlignment="1">
      <alignment horizontal="center" vertical="center" wrapText="1"/>
    </xf>
    <xf numFmtId="0" fontId="17" fillId="2" borderId="27" xfId="0" applyFont="1" applyFill="1" applyBorder="1" applyAlignment="1">
      <alignment horizontal="center" vertical="center"/>
    </xf>
    <xf numFmtId="0" fontId="17" fillId="2" borderId="43" xfId="0" applyFont="1" applyFill="1" applyBorder="1" applyAlignment="1">
      <alignment horizontal="center" vertical="center"/>
    </xf>
    <xf numFmtId="0" fontId="4" fillId="3" borderId="30" xfId="0" quotePrefix="1" applyFont="1" applyFill="1" applyBorder="1" applyAlignment="1">
      <alignment horizontal="center" vertical="center" wrapText="1"/>
    </xf>
    <xf numFmtId="0" fontId="4" fillId="3" borderId="0" xfId="0" quotePrefix="1" applyFont="1" applyFill="1" applyBorder="1" applyAlignment="1">
      <alignment horizontal="center" vertical="center" wrapText="1"/>
    </xf>
    <xf numFmtId="0" fontId="4" fillId="3" borderId="50" xfId="0" quotePrefix="1" applyFont="1" applyFill="1" applyBorder="1" applyAlignment="1">
      <alignment horizontal="center" vertical="center" wrapText="1"/>
    </xf>
    <xf numFmtId="0" fontId="5" fillId="0" borderId="6" xfId="0" applyFont="1" applyBorder="1" applyAlignment="1">
      <alignment horizontal="center"/>
    </xf>
    <xf numFmtId="0" fontId="8" fillId="0" borderId="6" xfId="0" applyFont="1" applyBorder="1" applyAlignment="1">
      <alignment horizontal="center"/>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25" fillId="0" borderId="27" xfId="0" applyFont="1" applyBorder="1" applyAlignment="1">
      <alignment horizontal="center" vertical="center"/>
    </xf>
    <xf numFmtId="0" fontId="25" fillId="0" borderId="31" xfId="0" applyFont="1" applyBorder="1" applyAlignment="1">
      <alignment horizontal="center" vertical="center"/>
    </xf>
    <xf numFmtId="0" fontId="25" fillId="0" borderId="40" xfId="0" applyFont="1" applyBorder="1" applyAlignment="1">
      <alignment horizontal="center" vertical="center"/>
    </xf>
    <xf numFmtId="0" fontId="6" fillId="3" borderId="48"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15" fillId="0" borderId="21" xfId="0" applyFont="1" applyBorder="1" applyAlignment="1">
      <alignment horizontal="center"/>
    </xf>
    <xf numFmtId="0" fontId="15" fillId="0" borderId="30" xfId="0" applyFont="1" applyBorder="1" applyAlignment="1">
      <alignment horizontal="center"/>
    </xf>
    <xf numFmtId="0" fontId="15" fillId="0" borderId="7" xfId="0" applyFont="1" applyBorder="1" applyAlignment="1">
      <alignment horizontal="center"/>
    </xf>
    <xf numFmtId="0" fontId="17" fillId="2" borderId="35"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 fillId="3" borderId="51" xfId="0" applyFont="1" applyFill="1" applyBorder="1" applyAlignment="1">
      <alignment horizontal="center" vertical="center"/>
    </xf>
    <xf numFmtId="0" fontId="4" fillId="3" borderId="49" xfId="0" quotePrefix="1"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6" fillId="3" borderId="49" xfId="0" quotePrefix="1" applyFont="1" applyFill="1" applyBorder="1" applyAlignment="1">
      <alignment horizontal="center" vertical="center" wrapText="1"/>
    </xf>
    <xf numFmtId="0" fontId="6" fillId="3" borderId="55" xfId="0" quotePrefix="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 fontId="6" fillId="3" borderId="49" xfId="0" quotePrefix="1" applyNumberFormat="1" applyFont="1" applyFill="1" applyBorder="1" applyAlignment="1">
      <alignment horizontal="center" vertical="center" wrapText="1"/>
    </xf>
    <xf numFmtId="4" fontId="6" fillId="3" borderId="55" xfId="0" quotePrefix="1" applyNumberFormat="1"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62" xfId="0" applyFont="1" applyFill="1" applyBorder="1" applyAlignment="1">
      <alignment horizontal="center" vertical="center" wrapText="1"/>
    </xf>
    <xf numFmtId="0" fontId="2" fillId="3" borderId="59" xfId="0" applyFont="1" applyFill="1" applyBorder="1" applyAlignment="1">
      <alignment horizontal="center" vertical="center"/>
    </xf>
    <xf numFmtId="0" fontId="2" fillId="3" borderId="2"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7" xfId="0" applyFont="1" applyFill="1" applyBorder="1" applyAlignment="1">
      <alignment horizontal="center" vertical="center"/>
    </xf>
    <xf numFmtId="0" fontId="6" fillId="3" borderId="38" xfId="0" applyFont="1" applyFill="1" applyBorder="1" applyAlignment="1">
      <alignment horizontal="center" vertical="center" wrapText="1"/>
    </xf>
    <xf numFmtId="0" fontId="6" fillId="3" borderId="48" xfId="0" quotePrefix="1" applyFont="1" applyFill="1" applyBorder="1" applyAlignment="1">
      <alignment horizontal="center" vertical="center" wrapText="1"/>
    </xf>
    <xf numFmtId="0" fontId="4" fillId="3" borderId="51" xfId="0" quotePrefix="1" applyFont="1" applyFill="1" applyBorder="1" applyAlignment="1">
      <alignment horizontal="center" vertical="center" wrapText="1"/>
    </xf>
    <xf numFmtId="43" fontId="6" fillId="3" borderId="1" xfId="1" applyFont="1" applyFill="1" applyBorder="1" applyAlignment="1">
      <alignment horizontal="center" vertical="center"/>
    </xf>
    <xf numFmtId="43" fontId="3" fillId="3" borderId="72" xfId="1" applyFont="1" applyFill="1" applyBorder="1" applyAlignment="1">
      <alignment horizontal="center" vertical="center"/>
    </xf>
    <xf numFmtId="0" fontId="4" fillId="3" borderId="28" xfId="0" quotePrefix="1"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8" xfId="0" quotePrefix="1" applyFont="1" applyFill="1" applyBorder="1" applyAlignment="1">
      <alignment horizontal="center" vertical="center" wrapText="1"/>
    </xf>
    <xf numFmtId="2" fontId="4" fillId="3" borderId="19" xfId="1" applyNumberFormat="1" applyFont="1" applyFill="1" applyBorder="1" applyAlignment="1">
      <alignment horizontal="center" vertical="center"/>
    </xf>
  </cellXfs>
  <cellStyles count="3">
    <cellStyle name="Excel_BuiltIn_Гарний 1" xfId="2"/>
    <cellStyle name="Звичайний" xfId="0" builtinId="0"/>
    <cellStyle name="Фінансовий" xfId="1" builtinId="3"/>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6"/>
  <sheetViews>
    <sheetView tabSelected="1" view="pageBreakPreview" zoomScale="68" zoomScaleNormal="68" zoomScaleSheetLayoutView="68" workbookViewId="0">
      <pane xSplit="5" ySplit="6" topLeftCell="F7" activePane="bottomRight" state="frozen"/>
      <selection pane="topRight" activeCell="E1" sqref="E1"/>
      <selection pane="bottomLeft" activeCell="A7" sqref="A7"/>
      <selection pane="bottomRight" activeCell="B83" sqref="A83:XFD86"/>
    </sheetView>
  </sheetViews>
  <sheetFormatPr defaultRowHeight="14" x14ac:dyDescent="0.3"/>
  <cols>
    <col min="1" max="1" width="8.7265625" style="2" customWidth="1"/>
    <col min="2" max="2" width="15.453125" style="3" customWidth="1"/>
    <col min="3" max="3" width="56.36328125" style="2" customWidth="1"/>
    <col min="4" max="4" width="22.36328125" style="2" customWidth="1"/>
    <col min="5" max="5" width="19.90625" style="127" customWidth="1"/>
    <col min="6" max="6" width="19.90625" style="2" customWidth="1"/>
    <col min="7" max="7" width="19" style="2" customWidth="1"/>
    <col min="8" max="8" width="20.6328125" style="2" customWidth="1"/>
    <col min="9" max="9" width="19.90625" style="128" customWidth="1"/>
    <col min="10" max="10" width="18.453125" style="1" customWidth="1"/>
    <col min="11" max="11" width="18.36328125" style="1" customWidth="1"/>
    <col min="12" max="12" width="20.81640625" style="1" customWidth="1"/>
    <col min="13" max="13" width="19.54296875" style="1" customWidth="1"/>
    <col min="14" max="14" width="20.08984375" style="1" customWidth="1"/>
    <col min="15" max="15" width="18.1796875" style="1" customWidth="1"/>
    <col min="16" max="16" width="18.90625" style="1" customWidth="1"/>
    <col min="17" max="17" width="16.81640625" style="3" customWidth="1"/>
    <col min="18" max="16384" width="8.7265625" style="1"/>
  </cols>
  <sheetData>
    <row r="1" spans="1:20" ht="34.5" customHeight="1" x14ac:dyDescent="0.4">
      <c r="B1" s="381" t="s">
        <v>106</v>
      </c>
      <c r="C1" s="382"/>
      <c r="D1" s="382"/>
      <c r="E1" s="382"/>
      <c r="F1" s="382"/>
      <c r="G1" s="382"/>
      <c r="H1" s="382"/>
      <c r="I1" s="382"/>
      <c r="J1" s="382"/>
      <c r="K1" s="382"/>
      <c r="L1" s="382"/>
      <c r="M1" s="382"/>
      <c r="N1" s="382"/>
      <c r="O1" s="382"/>
      <c r="P1" s="382"/>
    </row>
    <row r="2" spans="1:20" ht="27.5" customHeight="1" thickBot="1" x14ac:dyDescent="0.45">
      <c r="A2" s="31"/>
      <c r="B2" s="390" t="s">
        <v>146</v>
      </c>
      <c r="C2" s="391"/>
      <c r="D2" s="391"/>
      <c r="E2" s="391"/>
      <c r="F2" s="391"/>
      <c r="G2" s="391"/>
      <c r="H2" s="391"/>
      <c r="I2" s="391"/>
      <c r="J2" s="391"/>
      <c r="K2" s="391"/>
      <c r="L2" s="391"/>
      <c r="M2" s="391"/>
      <c r="N2" s="391"/>
      <c r="O2" s="391"/>
      <c r="P2" s="391"/>
      <c r="Q2" s="392"/>
    </row>
    <row r="3" spans="1:20" s="173" customFormat="1" ht="27" customHeight="1" thickBot="1" x14ac:dyDescent="0.4">
      <c r="A3" s="170"/>
      <c r="B3" s="171"/>
      <c r="C3" s="171"/>
      <c r="D3" s="171"/>
      <c r="E3" s="385" t="s">
        <v>56</v>
      </c>
      <c r="F3" s="386"/>
      <c r="G3" s="386"/>
      <c r="H3" s="387"/>
      <c r="I3" s="385" t="s">
        <v>54</v>
      </c>
      <c r="J3" s="386"/>
      <c r="K3" s="386"/>
      <c r="L3" s="387"/>
      <c r="M3" s="385" t="s">
        <v>55</v>
      </c>
      <c r="N3" s="386"/>
      <c r="O3" s="386"/>
      <c r="P3" s="387"/>
      <c r="Q3" s="172"/>
    </row>
    <row r="4" spans="1:20" s="30" customFormat="1" ht="35.5" customHeight="1" x14ac:dyDescent="0.35">
      <c r="A4" s="376" t="s">
        <v>79</v>
      </c>
      <c r="B4" s="393" t="s">
        <v>0</v>
      </c>
      <c r="C4" s="393" t="s">
        <v>104</v>
      </c>
      <c r="D4" s="393" t="s">
        <v>103</v>
      </c>
      <c r="E4" s="393" t="s">
        <v>1</v>
      </c>
      <c r="F4" s="395" t="s">
        <v>2</v>
      </c>
      <c r="G4" s="383" t="s">
        <v>3</v>
      </c>
      <c r="H4" s="384"/>
      <c r="I4" s="399" t="s">
        <v>1</v>
      </c>
      <c r="J4" s="383" t="s">
        <v>2</v>
      </c>
      <c r="K4" s="383" t="s">
        <v>3</v>
      </c>
      <c r="L4" s="384"/>
      <c r="M4" s="399" t="s">
        <v>1</v>
      </c>
      <c r="N4" s="383" t="s">
        <v>2</v>
      </c>
      <c r="O4" s="383" t="s">
        <v>3</v>
      </c>
      <c r="P4" s="384"/>
      <c r="Q4" s="397" t="s">
        <v>105</v>
      </c>
    </row>
    <row r="5" spans="1:20" s="30" customFormat="1" ht="83.5" customHeight="1" thickBot="1" x14ac:dyDescent="0.4">
      <c r="A5" s="377"/>
      <c r="B5" s="394"/>
      <c r="C5" s="394"/>
      <c r="D5" s="394"/>
      <c r="E5" s="394"/>
      <c r="F5" s="396"/>
      <c r="G5" s="121" t="s">
        <v>4</v>
      </c>
      <c r="H5" s="47" t="s">
        <v>5</v>
      </c>
      <c r="I5" s="400"/>
      <c r="J5" s="401"/>
      <c r="K5" s="35" t="s">
        <v>4</v>
      </c>
      <c r="L5" s="47" t="s">
        <v>5</v>
      </c>
      <c r="M5" s="400"/>
      <c r="N5" s="401"/>
      <c r="O5" s="35" t="s">
        <v>4</v>
      </c>
      <c r="P5" s="47" t="s">
        <v>5</v>
      </c>
      <c r="Q5" s="398"/>
    </row>
    <row r="6" spans="1:20" s="159" customFormat="1" ht="25.5" customHeight="1" thickBot="1" x14ac:dyDescent="0.4">
      <c r="A6" s="59"/>
      <c r="B6" s="52">
        <v>1</v>
      </c>
      <c r="C6" s="52">
        <v>2</v>
      </c>
      <c r="D6" s="52">
        <v>3</v>
      </c>
      <c r="E6" s="52">
        <v>4</v>
      </c>
      <c r="F6" s="135">
        <v>5</v>
      </c>
      <c r="G6" s="32">
        <v>6</v>
      </c>
      <c r="H6" s="50">
        <v>7</v>
      </c>
      <c r="I6" s="175">
        <v>8</v>
      </c>
      <c r="J6" s="176">
        <v>9</v>
      </c>
      <c r="K6" s="176">
        <v>10</v>
      </c>
      <c r="L6" s="177">
        <v>11</v>
      </c>
      <c r="M6" s="175">
        <v>12</v>
      </c>
      <c r="N6" s="176">
        <v>13</v>
      </c>
      <c r="O6" s="176">
        <v>14</v>
      </c>
      <c r="P6" s="177">
        <v>15</v>
      </c>
      <c r="Q6" s="178">
        <v>16</v>
      </c>
    </row>
    <row r="7" spans="1:20" s="4" customFormat="1" ht="65.5" customHeight="1" x14ac:dyDescent="0.3">
      <c r="A7" s="361">
        <v>1</v>
      </c>
      <c r="B7" s="64"/>
      <c r="C7" s="320" t="s">
        <v>107</v>
      </c>
      <c r="D7" s="53" t="s">
        <v>80</v>
      </c>
      <c r="E7" s="179">
        <f>E8</f>
        <v>500000</v>
      </c>
      <c r="F7" s="86">
        <f t="shared" ref="F7:J7" si="0">F8</f>
        <v>500000</v>
      </c>
      <c r="G7" s="38">
        <f t="shared" si="0"/>
        <v>0</v>
      </c>
      <c r="H7" s="90">
        <f t="shared" si="0"/>
        <v>0</v>
      </c>
      <c r="I7" s="179">
        <f>J7+K7</f>
        <v>80138.7</v>
      </c>
      <c r="J7" s="86">
        <f t="shared" si="0"/>
        <v>80138.7</v>
      </c>
      <c r="K7" s="87">
        <v>0</v>
      </c>
      <c r="L7" s="88">
        <v>0</v>
      </c>
      <c r="M7" s="48">
        <f>N7+O7</f>
        <v>419861.3</v>
      </c>
      <c r="N7" s="14">
        <f>F7-J7</f>
        <v>419861.3</v>
      </c>
      <c r="O7" s="87">
        <f>G7-K7</f>
        <v>0</v>
      </c>
      <c r="P7" s="150">
        <f>H7-L7</f>
        <v>0</v>
      </c>
      <c r="Q7" s="89">
        <f>I7*100/E7</f>
        <v>16.027740000000001</v>
      </c>
    </row>
    <row r="8" spans="1:20" s="4" customFormat="1" ht="42.5" customHeight="1" thickBot="1" x14ac:dyDescent="0.35">
      <c r="A8" s="363"/>
      <c r="B8" s="321" t="s">
        <v>51</v>
      </c>
      <c r="C8" s="54" t="s">
        <v>52</v>
      </c>
      <c r="D8" s="54" t="s">
        <v>81</v>
      </c>
      <c r="E8" s="322">
        <f>F8+G8</f>
        <v>500000</v>
      </c>
      <c r="F8" s="84">
        <v>500000</v>
      </c>
      <c r="G8" s="18">
        <v>0</v>
      </c>
      <c r="H8" s="180">
        <v>0</v>
      </c>
      <c r="I8" s="181">
        <f t="shared" ref="I8:I71" si="1">J8+K8</f>
        <v>80138.7</v>
      </c>
      <c r="J8" s="182">
        <v>80138.7</v>
      </c>
      <c r="K8" s="21">
        <v>0</v>
      </c>
      <c r="L8" s="22">
        <v>0</v>
      </c>
      <c r="M8" s="139">
        <f t="shared" ref="M8:M71" si="2">N8+O8</f>
        <v>419861.3</v>
      </c>
      <c r="N8" s="16">
        <f t="shared" ref="N8:N71" si="3">F8-J8</f>
        <v>419861.3</v>
      </c>
      <c r="O8" s="206">
        <f t="shared" ref="O8:O71" si="4">G8-K8</f>
        <v>0</v>
      </c>
      <c r="P8" s="207">
        <f t="shared" ref="P8:P71" si="5">H8-L8</f>
        <v>0</v>
      </c>
      <c r="Q8" s="208">
        <f t="shared" ref="Q8:Q71" si="6">I8*100/E8</f>
        <v>16.027740000000001</v>
      </c>
      <c r="R8" s="5"/>
    </row>
    <row r="9" spans="1:20" s="7" customFormat="1" ht="65.5" customHeight="1" x14ac:dyDescent="0.3">
      <c r="A9" s="361">
        <v>2</v>
      </c>
      <c r="B9" s="60"/>
      <c r="C9" s="320" t="s">
        <v>60</v>
      </c>
      <c r="D9" s="186" t="s">
        <v>80</v>
      </c>
      <c r="E9" s="179">
        <f>E10</f>
        <v>11200000</v>
      </c>
      <c r="F9" s="86">
        <f t="shared" ref="F9:L9" si="7">F10</f>
        <v>11200000</v>
      </c>
      <c r="G9" s="38">
        <f t="shared" si="7"/>
        <v>0</v>
      </c>
      <c r="H9" s="90">
        <f t="shared" si="7"/>
        <v>0</v>
      </c>
      <c r="I9" s="179">
        <f t="shared" si="1"/>
        <v>6465962.2000000002</v>
      </c>
      <c r="J9" s="86">
        <f>SUM(J10)</f>
        <v>6465962.2000000002</v>
      </c>
      <c r="K9" s="38">
        <f t="shared" si="7"/>
        <v>0</v>
      </c>
      <c r="L9" s="90">
        <f t="shared" si="7"/>
        <v>0</v>
      </c>
      <c r="M9" s="179">
        <f t="shared" si="2"/>
        <v>4734037.8</v>
      </c>
      <c r="N9" s="86">
        <f t="shared" si="3"/>
        <v>4734037.8</v>
      </c>
      <c r="O9" s="87">
        <f t="shared" si="4"/>
        <v>0</v>
      </c>
      <c r="P9" s="150">
        <f t="shared" si="5"/>
        <v>0</v>
      </c>
      <c r="Q9" s="89">
        <f t="shared" si="6"/>
        <v>57.731805357142861</v>
      </c>
      <c r="R9" s="6"/>
    </row>
    <row r="10" spans="1:20" s="4" customFormat="1" ht="45.5" customHeight="1" thickBot="1" x14ac:dyDescent="0.35">
      <c r="A10" s="363"/>
      <c r="B10" s="55" t="s">
        <v>6</v>
      </c>
      <c r="C10" s="54" t="s">
        <v>7</v>
      </c>
      <c r="D10" s="323" t="s">
        <v>81</v>
      </c>
      <c r="E10" s="187">
        <f>F10+G10</f>
        <v>11200000</v>
      </c>
      <c r="F10" s="84">
        <v>11200000</v>
      </c>
      <c r="G10" s="18">
        <v>0</v>
      </c>
      <c r="H10" s="180">
        <v>0</v>
      </c>
      <c r="I10" s="181">
        <f t="shared" si="1"/>
        <v>6465962.2000000002</v>
      </c>
      <c r="J10" s="182">
        <v>6465962.2000000002</v>
      </c>
      <c r="K10" s="21">
        <v>0</v>
      </c>
      <c r="L10" s="91">
        <f>K10</f>
        <v>0</v>
      </c>
      <c r="M10" s="181">
        <f t="shared" si="2"/>
        <v>4734037.8</v>
      </c>
      <c r="N10" s="182">
        <f t="shared" si="3"/>
        <v>4734037.8</v>
      </c>
      <c r="O10" s="206">
        <f t="shared" si="4"/>
        <v>0</v>
      </c>
      <c r="P10" s="207">
        <f t="shared" si="5"/>
        <v>0</v>
      </c>
      <c r="Q10" s="208">
        <f t="shared" si="6"/>
        <v>57.731805357142861</v>
      </c>
      <c r="R10" s="5"/>
    </row>
    <row r="11" spans="1:20" s="7" customFormat="1" ht="57.5" customHeight="1" x14ac:dyDescent="0.3">
      <c r="A11" s="368">
        <v>3</v>
      </c>
      <c r="B11" s="61"/>
      <c r="C11" s="320" t="s">
        <v>108</v>
      </c>
      <c r="D11" s="53" t="s">
        <v>80</v>
      </c>
      <c r="E11" s="179">
        <f>SUM(F11:G11)</f>
        <v>4998894</v>
      </c>
      <c r="F11" s="86">
        <f>F12</f>
        <v>4998894</v>
      </c>
      <c r="G11" s="38">
        <f t="shared" ref="G11:L11" si="8">G12</f>
        <v>0</v>
      </c>
      <c r="H11" s="90">
        <f t="shared" si="8"/>
        <v>0</v>
      </c>
      <c r="I11" s="179">
        <f t="shared" si="1"/>
        <v>1076140.02</v>
      </c>
      <c r="J11" s="86">
        <f t="shared" si="8"/>
        <v>1076140.02</v>
      </c>
      <c r="K11" s="38">
        <f t="shared" si="8"/>
        <v>0</v>
      </c>
      <c r="L11" s="90">
        <f t="shared" si="8"/>
        <v>0</v>
      </c>
      <c r="M11" s="188">
        <f t="shared" si="2"/>
        <v>3922753.98</v>
      </c>
      <c r="N11" s="48">
        <f t="shared" si="3"/>
        <v>3922753.98</v>
      </c>
      <c r="O11" s="87">
        <f t="shared" si="4"/>
        <v>0</v>
      </c>
      <c r="P11" s="88">
        <f t="shared" si="5"/>
        <v>0</v>
      </c>
      <c r="Q11" s="189">
        <f t="shared" si="6"/>
        <v>21.527562296780047</v>
      </c>
      <c r="R11" s="6"/>
    </row>
    <row r="12" spans="1:20" s="4" customFormat="1" ht="48.5" customHeight="1" thickBot="1" x14ac:dyDescent="0.35">
      <c r="A12" s="369"/>
      <c r="B12" s="138" t="s">
        <v>8</v>
      </c>
      <c r="C12" s="324" t="s">
        <v>9</v>
      </c>
      <c r="D12" s="324" t="s">
        <v>81</v>
      </c>
      <c r="E12" s="190">
        <f>F12+G12</f>
        <v>4998894</v>
      </c>
      <c r="F12" s="325">
        <v>4998894</v>
      </c>
      <c r="G12" s="326">
        <v>0</v>
      </c>
      <c r="H12" s="327">
        <v>0</v>
      </c>
      <c r="I12" s="181">
        <f t="shared" si="1"/>
        <v>1076140.02</v>
      </c>
      <c r="J12" s="182">
        <v>1076140.02</v>
      </c>
      <c r="K12" s="21"/>
      <c r="L12" s="91">
        <f>K12</f>
        <v>0</v>
      </c>
      <c r="M12" s="194">
        <f t="shared" si="2"/>
        <v>3922753.98</v>
      </c>
      <c r="N12" s="200">
        <f t="shared" si="3"/>
        <v>3922753.98</v>
      </c>
      <c r="O12" s="206">
        <f t="shared" si="4"/>
        <v>0</v>
      </c>
      <c r="P12" s="209">
        <f t="shared" si="5"/>
        <v>0</v>
      </c>
      <c r="Q12" s="210">
        <f t="shared" si="6"/>
        <v>21.527562296780047</v>
      </c>
      <c r="R12" s="5"/>
    </row>
    <row r="13" spans="1:20" s="7" customFormat="1" ht="65" customHeight="1" x14ac:dyDescent="0.3">
      <c r="A13" s="368">
        <v>4</v>
      </c>
      <c r="B13" s="61"/>
      <c r="C13" s="320" t="s">
        <v>61</v>
      </c>
      <c r="D13" s="53" t="s">
        <v>80</v>
      </c>
      <c r="E13" s="179">
        <f>E14</f>
        <v>320000</v>
      </c>
      <c r="F13" s="86">
        <f t="shared" ref="F13:L13" si="9">F14</f>
        <v>320000</v>
      </c>
      <c r="G13" s="38">
        <f t="shared" si="9"/>
        <v>0</v>
      </c>
      <c r="H13" s="90">
        <f t="shared" si="9"/>
        <v>0</v>
      </c>
      <c r="I13" s="179">
        <f t="shared" si="1"/>
        <v>195738.95</v>
      </c>
      <c r="J13" s="48">
        <f t="shared" si="9"/>
        <v>195738.95</v>
      </c>
      <c r="K13" s="38">
        <f t="shared" si="9"/>
        <v>0</v>
      </c>
      <c r="L13" s="40">
        <f t="shared" si="9"/>
        <v>0</v>
      </c>
      <c r="M13" s="179">
        <f t="shared" si="2"/>
        <v>124261.04999999999</v>
      </c>
      <c r="N13" s="86">
        <f t="shared" si="3"/>
        <v>124261.04999999999</v>
      </c>
      <c r="O13" s="87">
        <f t="shared" si="4"/>
        <v>0</v>
      </c>
      <c r="P13" s="150">
        <f t="shared" si="5"/>
        <v>0</v>
      </c>
      <c r="Q13" s="89">
        <f t="shared" si="6"/>
        <v>61.168421875</v>
      </c>
      <c r="R13" s="6"/>
    </row>
    <row r="14" spans="1:20" s="4" customFormat="1" ht="43" customHeight="1" thickBot="1" x14ac:dyDescent="0.35">
      <c r="A14" s="369"/>
      <c r="B14" s="55" t="s">
        <v>10</v>
      </c>
      <c r="C14" s="54" t="s">
        <v>11</v>
      </c>
      <c r="D14" s="324" t="s">
        <v>81</v>
      </c>
      <c r="E14" s="187">
        <f>F14</f>
        <v>320000</v>
      </c>
      <c r="F14" s="84">
        <v>320000</v>
      </c>
      <c r="G14" s="18">
        <v>0</v>
      </c>
      <c r="H14" s="180">
        <v>0</v>
      </c>
      <c r="I14" s="181">
        <f t="shared" si="1"/>
        <v>195738.95</v>
      </c>
      <c r="J14" s="200">
        <v>195738.95</v>
      </c>
      <c r="K14" s="21">
        <v>0</v>
      </c>
      <c r="L14" s="22">
        <v>0</v>
      </c>
      <c r="M14" s="181">
        <f t="shared" si="2"/>
        <v>124261.04999999999</v>
      </c>
      <c r="N14" s="182">
        <f t="shared" si="3"/>
        <v>124261.04999999999</v>
      </c>
      <c r="O14" s="206">
        <f t="shared" si="4"/>
        <v>0</v>
      </c>
      <c r="P14" s="207">
        <f t="shared" si="5"/>
        <v>0</v>
      </c>
      <c r="Q14" s="208">
        <f t="shared" si="6"/>
        <v>61.168421875</v>
      </c>
      <c r="R14" s="5"/>
    </row>
    <row r="15" spans="1:20" s="7" customFormat="1" ht="65.5" customHeight="1" x14ac:dyDescent="0.3">
      <c r="A15" s="368">
        <v>5</v>
      </c>
      <c r="B15" s="61"/>
      <c r="C15" s="320" t="s">
        <v>109</v>
      </c>
      <c r="D15" s="53" t="s">
        <v>80</v>
      </c>
      <c r="E15" s="179">
        <f>E16</f>
        <v>55000</v>
      </c>
      <c r="F15" s="86">
        <f>F16</f>
        <v>55000</v>
      </c>
      <c r="G15" s="38">
        <f t="shared" ref="G15:L15" si="10">G16</f>
        <v>0</v>
      </c>
      <c r="H15" s="90">
        <f t="shared" si="10"/>
        <v>0</v>
      </c>
      <c r="I15" s="201">
        <f t="shared" si="1"/>
        <v>0</v>
      </c>
      <c r="J15" s="149">
        <f t="shared" si="10"/>
        <v>0</v>
      </c>
      <c r="K15" s="38">
        <f t="shared" si="10"/>
        <v>0</v>
      </c>
      <c r="L15" s="90">
        <f t="shared" si="10"/>
        <v>0</v>
      </c>
      <c r="M15" s="179">
        <f t="shared" si="2"/>
        <v>55000</v>
      </c>
      <c r="N15" s="86">
        <f t="shared" si="3"/>
        <v>55000</v>
      </c>
      <c r="O15" s="87">
        <f t="shared" si="4"/>
        <v>0</v>
      </c>
      <c r="P15" s="150">
        <f t="shared" si="5"/>
        <v>0</v>
      </c>
      <c r="Q15" s="89">
        <f t="shared" si="6"/>
        <v>0</v>
      </c>
      <c r="R15" s="6"/>
      <c r="T15" s="25"/>
    </row>
    <row r="16" spans="1:20" s="4" customFormat="1" ht="43" customHeight="1" thickBot="1" x14ac:dyDescent="0.35">
      <c r="A16" s="369"/>
      <c r="B16" s="328" t="s">
        <v>62</v>
      </c>
      <c r="C16" s="324" t="s">
        <v>53</v>
      </c>
      <c r="D16" s="324" t="s">
        <v>81</v>
      </c>
      <c r="E16" s="190">
        <f>F16</f>
        <v>55000</v>
      </c>
      <c r="F16" s="325">
        <v>55000</v>
      </c>
      <c r="G16" s="326">
        <v>0</v>
      </c>
      <c r="H16" s="327">
        <v>0</v>
      </c>
      <c r="I16" s="204">
        <f t="shared" si="1"/>
        <v>0</v>
      </c>
      <c r="J16" s="205">
        <v>0</v>
      </c>
      <c r="K16" s="21">
        <v>0</v>
      </c>
      <c r="L16" s="91">
        <v>0</v>
      </c>
      <c r="M16" s="181">
        <f t="shared" si="2"/>
        <v>55000</v>
      </c>
      <c r="N16" s="182">
        <f t="shared" si="3"/>
        <v>55000</v>
      </c>
      <c r="O16" s="206">
        <f t="shared" si="4"/>
        <v>0</v>
      </c>
      <c r="P16" s="207">
        <f t="shared" si="5"/>
        <v>0</v>
      </c>
      <c r="Q16" s="208">
        <f t="shared" si="6"/>
        <v>0</v>
      </c>
      <c r="R16" s="5"/>
    </row>
    <row r="17" spans="1:20" s="7" customFormat="1" ht="51.5" customHeight="1" x14ac:dyDescent="0.3">
      <c r="A17" s="371">
        <v>6</v>
      </c>
      <c r="B17" s="116"/>
      <c r="C17" s="117" t="s">
        <v>110</v>
      </c>
      <c r="D17" s="118" t="s">
        <v>80</v>
      </c>
      <c r="E17" s="212">
        <f>E18+E23+E26</f>
        <v>1774000</v>
      </c>
      <c r="F17" s="119">
        <f>F18+F23+F26</f>
        <v>1774000</v>
      </c>
      <c r="G17" s="120">
        <f>G18+G23+G26</f>
        <v>0</v>
      </c>
      <c r="H17" s="213">
        <f>H18+H23+H26</f>
        <v>0</v>
      </c>
      <c r="I17" s="179">
        <f t="shared" si="1"/>
        <v>1253006.97</v>
      </c>
      <c r="J17" s="86">
        <f t="shared" ref="J17:L17" si="11">J18+J23+J26</f>
        <v>1253006.97</v>
      </c>
      <c r="K17" s="38">
        <f t="shared" si="11"/>
        <v>0</v>
      </c>
      <c r="L17" s="90">
        <f t="shared" si="11"/>
        <v>0</v>
      </c>
      <c r="M17" s="188">
        <f t="shared" si="2"/>
        <v>520993.03</v>
      </c>
      <c r="N17" s="48">
        <f t="shared" si="3"/>
        <v>520993.03</v>
      </c>
      <c r="O17" s="87">
        <f t="shared" si="4"/>
        <v>0</v>
      </c>
      <c r="P17" s="88">
        <f t="shared" si="5"/>
        <v>0</v>
      </c>
      <c r="Q17" s="189">
        <f t="shared" si="6"/>
        <v>70.631734498308901</v>
      </c>
      <c r="R17" s="6"/>
    </row>
    <row r="18" spans="1:20" s="4" customFormat="1" ht="37.5" customHeight="1" x14ac:dyDescent="0.3">
      <c r="A18" s="372"/>
      <c r="B18" s="389" t="s">
        <v>12</v>
      </c>
      <c r="C18" s="63" t="s">
        <v>13</v>
      </c>
      <c r="D18" s="378" t="s">
        <v>81</v>
      </c>
      <c r="E18" s="214">
        <f>SUM(E20:E22)</f>
        <v>66500</v>
      </c>
      <c r="F18" s="195">
        <f>F20+F21+F22</f>
        <v>66500</v>
      </c>
      <c r="G18" s="20">
        <v>0</v>
      </c>
      <c r="H18" s="144">
        <v>0</v>
      </c>
      <c r="I18" s="215">
        <f t="shared" si="1"/>
        <v>0</v>
      </c>
      <c r="J18" s="216">
        <v>0</v>
      </c>
      <c r="K18" s="20">
        <f t="shared" ref="K18:K75" si="12">+L18</f>
        <v>0</v>
      </c>
      <c r="L18" s="144">
        <v>0</v>
      </c>
      <c r="M18" s="217">
        <f t="shared" si="2"/>
        <v>66500</v>
      </c>
      <c r="N18" s="218">
        <f t="shared" si="3"/>
        <v>66500</v>
      </c>
      <c r="O18" s="219">
        <f t="shared" si="4"/>
        <v>0</v>
      </c>
      <c r="P18" s="220">
        <f t="shared" si="5"/>
        <v>0</v>
      </c>
      <c r="Q18" s="221">
        <f t="shared" si="6"/>
        <v>0</v>
      </c>
      <c r="R18" s="5"/>
    </row>
    <row r="19" spans="1:20" s="4" customFormat="1" ht="68.5" hidden="1" customHeight="1" x14ac:dyDescent="0.3">
      <c r="A19" s="372"/>
      <c r="B19" s="389"/>
      <c r="C19" s="63"/>
      <c r="D19" s="379"/>
      <c r="E19" s="214"/>
      <c r="F19" s="195"/>
      <c r="G19" s="20"/>
      <c r="H19" s="144"/>
      <c r="I19" s="215">
        <f t="shared" si="1"/>
        <v>0</v>
      </c>
      <c r="J19" s="216"/>
      <c r="K19" s="20">
        <f t="shared" si="12"/>
        <v>0</v>
      </c>
      <c r="L19" s="144"/>
      <c r="M19" s="217">
        <f t="shared" si="2"/>
        <v>0</v>
      </c>
      <c r="N19" s="218">
        <f t="shared" si="3"/>
        <v>0</v>
      </c>
      <c r="O19" s="219">
        <f t="shared" si="4"/>
        <v>0</v>
      </c>
      <c r="P19" s="220">
        <f t="shared" si="5"/>
        <v>0</v>
      </c>
      <c r="Q19" s="221" t="e">
        <f t="shared" si="6"/>
        <v>#DIV/0!</v>
      </c>
      <c r="R19" s="5"/>
    </row>
    <row r="20" spans="1:20" s="4" customFormat="1" ht="39" customHeight="1" x14ac:dyDescent="0.3">
      <c r="A20" s="372"/>
      <c r="B20" s="389"/>
      <c r="C20" s="329" t="s">
        <v>97</v>
      </c>
      <c r="D20" s="379"/>
      <c r="E20" s="214">
        <f t="shared" ref="E20:E25" si="13">F20</f>
        <v>1500</v>
      </c>
      <c r="F20" s="195">
        <v>1500</v>
      </c>
      <c r="G20" s="20">
        <v>0</v>
      </c>
      <c r="H20" s="144">
        <v>0</v>
      </c>
      <c r="I20" s="215">
        <f t="shared" si="1"/>
        <v>0</v>
      </c>
      <c r="J20" s="216">
        <v>0</v>
      </c>
      <c r="K20" s="20">
        <v>0</v>
      </c>
      <c r="L20" s="144">
        <v>0</v>
      </c>
      <c r="M20" s="217">
        <f t="shared" si="2"/>
        <v>1500</v>
      </c>
      <c r="N20" s="218">
        <f t="shared" si="3"/>
        <v>1500</v>
      </c>
      <c r="O20" s="219">
        <f t="shared" si="4"/>
        <v>0</v>
      </c>
      <c r="P20" s="220">
        <f t="shared" si="5"/>
        <v>0</v>
      </c>
      <c r="Q20" s="221">
        <f t="shared" si="6"/>
        <v>0</v>
      </c>
      <c r="R20" s="5"/>
      <c r="T20" s="8"/>
    </row>
    <row r="21" spans="1:20" s="4" customFormat="1" ht="32.5" customHeight="1" x14ac:dyDescent="0.3">
      <c r="A21" s="372"/>
      <c r="B21" s="389"/>
      <c r="C21" s="329" t="s">
        <v>98</v>
      </c>
      <c r="D21" s="379"/>
      <c r="E21" s="214">
        <f t="shared" si="13"/>
        <v>30000</v>
      </c>
      <c r="F21" s="195">
        <v>30000</v>
      </c>
      <c r="G21" s="20">
        <v>0</v>
      </c>
      <c r="H21" s="144">
        <v>0</v>
      </c>
      <c r="I21" s="215">
        <f t="shared" si="1"/>
        <v>0</v>
      </c>
      <c r="J21" s="216">
        <v>0</v>
      </c>
      <c r="K21" s="20">
        <v>0</v>
      </c>
      <c r="L21" s="144">
        <v>0</v>
      </c>
      <c r="M21" s="217">
        <f t="shared" si="2"/>
        <v>30000</v>
      </c>
      <c r="N21" s="218">
        <f t="shared" si="3"/>
        <v>30000</v>
      </c>
      <c r="O21" s="219">
        <f t="shared" si="4"/>
        <v>0</v>
      </c>
      <c r="P21" s="220">
        <f t="shared" si="5"/>
        <v>0</v>
      </c>
      <c r="Q21" s="221">
        <f t="shared" si="6"/>
        <v>0</v>
      </c>
      <c r="R21" s="5"/>
    </row>
    <row r="22" spans="1:20" s="4" customFormat="1" ht="41" customHeight="1" x14ac:dyDescent="0.3">
      <c r="A22" s="372"/>
      <c r="B22" s="389"/>
      <c r="C22" s="329" t="s">
        <v>99</v>
      </c>
      <c r="D22" s="379"/>
      <c r="E22" s="214">
        <f t="shared" si="13"/>
        <v>35000</v>
      </c>
      <c r="F22" s="195">
        <v>35000</v>
      </c>
      <c r="G22" s="20">
        <v>0</v>
      </c>
      <c r="H22" s="144">
        <v>0</v>
      </c>
      <c r="I22" s="215">
        <f t="shared" si="1"/>
        <v>0</v>
      </c>
      <c r="J22" s="216">
        <v>0</v>
      </c>
      <c r="K22" s="20">
        <v>0</v>
      </c>
      <c r="L22" s="144">
        <v>0</v>
      </c>
      <c r="M22" s="217">
        <f t="shared" si="2"/>
        <v>35000</v>
      </c>
      <c r="N22" s="218">
        <f t="shared" si="3"/>
        <v>35000</v>
      </c>
      <c r="O22" s="219">
        <f t="shared" si="4"/>
        <v>0</v>
      </c>
      <c r="P22" s="220">
        <f t="shared" si="5"/>
        <v>0</v>
      </c>
      <c r="Q22" s="221">
        <f t="shared" si="6"/>
        <v>0</v>
      </c>
      <c r="R22" s="5"/>
    </row>
    <row r="23" spans="1:20" s="34" customFormat="1" ht="61" customHeight="1" x14ac:dyDescent="0.3">
      <c r="A23" s="372"/>
      <c r="B23" s="388" t="s">
        <v>14</v>
      </c>
      <c r="C23" s="313" t="s">
        <v>15</v>
      </c>
      <c r="D23" s="379"/>
      <c r="E23" s="222">
        <f t="shared" si="13"/>
        <v>360000</v>
      </c>
      <c r="F23" s="223">
        <v>360000</v>
      </c>
      <c r="G23" s="26">
        <v>0</v>
      </c>
      <c r="H23" s="224">
        <v>0</v>
      </c>
      <c r="I23" s="222">
        <f t="shared" si="1"/>
        <v>143006.97</v>
      </c>
      <c r="J23" s="223">
        <f>SUM(J24:J25)</f>
        <v>143006.97</v>
      </c>
      <c r="K23" s="26">
        <f>+L23</f>
        <v>0</v>
      </c>
      <c r="L23" s="224">
        <v>0</v>
      </c>
      <c r="M23" s="330">
        <f t="shared" si="2"/>
        <v>216993.03</v>
      </c>
      <c r="N23" s="225">
        <f t="shared" si="3"/>
        <v>216993.03</v>
      </c>
      <c r="O23" s="226">
        <f t="shared" si="4"/>
        <v>0</v>
      </c>
      <c r="P23" s="331">
        <f t="shared" si="5"/>
        <v>0</v>
      </c>
      <c r="Q23" s="332">
        <f t="shared" si="6"/>
        <v>39.724158333333335</v>
      </c>
      <c r="R23" s="33"/>
    </row>
    <row r="24" spans="1:20" s="34" customFormat="1" ht="61" customHeight="1" x14ac:dyDescent="0.3">
      <c r="A24" s="372"/>
      <c r="B24" s="388"/>
      <c r="C24" s="333" t="s">
        <v>95</v>
      </c>
      <c r="D24" s="379"/>
      <c r="E24" s="222">
        <f t="shared" si="13"/>
        <v>60000</v>
      </c>
      <c r="F24" s="223">
        <v>60000</v>
      </c>
      <c r="G24" s="26">
        <v>0</v>
      </c>
      <c r="H24" s="224">
        <v>0</v>
      </c>
      <c r="I24" s="222">
        <f t="shared" si="1"/>
        <v>45701.97</v>
      </c>
      <c r="J24" s="223">
        <v>45701.97</v>
      </c>
      <c r="K24" s="26">
        <v>0</v>
      </c>
      <c r="L24" s="224">
        <v>0</v>
      </c>
      <c r="M24" s="330">
        <f t="shared" si="2"/>
        <v>14298.029999999999</v>
      </c>
      <c r="N24" s="225">
        <f t="shared" si="3"/>
        <v>14298.029999999999</v>
      </c>
      <c r="O24" s="226">
        <f t="shared" si="4"/>
        <v>0</v>
      </c>
      <c r="P24" s="331">
        <f t="shared" si="5"/>
        <v>0</v>
      </c>
      <c r="Q24" s="332">
        <f t="shared" si="6"/>
        <v>76.16995</v>
      </c>
      <c r="R24" s="33"/>
    </row>
    <row r="25" spans="1:20" s="34" customFormat="1" ht="30" customHeight="1" x14ac:dyDescent="0.3">
      <c r="A25" s="372"/>
      <c r="B25" s="388"/>
      <c r="C25" s="333" t="s">
        <v>96</v>
      </c>
      <c r="D25" s="379"/>
      <c r="E25" s="222">
        <f t="shared" si="13"/>
        <v>300000</v>
      </c>
      <c r="F25" s="223">
        <v>300000</v>
      </c>
      <c r="G25" s="26">
        <v>0</v>
      </c>
      <c r="H25" s="224">
        <v>0</v>
      </c>
      <c r="I25" s="222">
        <f t="shared" si="1"/>
        <v>97305</v>
      </c>
      <c r="J25" s="223">
        <v>97305</v>
      </c>
      <c r="K25" s="26">
        <v>0</v>
      </c>
      <c r="L25" s="224">
        <v>0</v>
      </c>
      <c r="M25" s="330">
        <f t="shared" si="2"/>
        <v>202695</v>
      </c>
      <c r="N25" s="225">
        <f t="shared" si="3"/>
        <v>202695</v>
      </c>
      <c r="O25" s="226">
        <f t="shared" si="4"/>
        <v>0</v>
      </c>
      <c r="P25" s="331">
        <f t="shared" si="5"/>
        <v>0</v>
      </c>
      <c r="Q25" s="332">
        <f t="shared" si="6"/>
        <v>32.435000000000002</v>
      </c>
      <c r="R25" s="33"/>
    </row>
    <row r="26" spans="1:20" s="37" customFormat="1" ht="40" customHeight="1" x14ac:dyDescent="0.3">
      <c r="A26" s="372"/>
      <c r="B26" s="365" t="s">
        <v>16</v>
      </c>
      <c r="C26" s="313" t="s">
        <v>17</v>
      </c>
      <c r="D26" s="379"/>
      <c r="E26" s="222">
        <f>F26</f>
        <v>1347500</v>
      </c>
      <c r="F26" s="223">
        <f>SUM(F27:F36)</f>
        <v>1347500</v>
      </c>
      <c r="G26" s="26">
        <v>0</v>
      </c>
      <c r="H26" s="224">
        <v>0</v>
      </c>
      <c r="I26" s="222">
        <f>SUM(I27:I36)</f>
        <v>1110000</v>
      </c>
      <c r="J26" s="223">
        <f>SUM(J27:J36)</f>
        <v>1110000</v>
      </c>
      <c r="K26" s="26">
        <f>+L26</f>
        <v>0</v>
      </c>
      <c r="L26" s="224">
        <v>0</v>
      </c>
      <c r="M26" s="330">
        <f t="shared" si="2"/>
        <v>237500</v>
      </c>
      <c r="N26" s="225">
        <f t="shared" si="3"/>
        <v>237500</v>
      </c>
      <c r="O26" s="226">
        <f t="shared" si="4"/>
        <v>0</v>
      </c>
      <c r="P26" s="331">
        <f t="shared" si="5"/>
        <v>0</v>
      </c>
      <c r="Q26" s="332">
        <f t="shared" si="6"/>
        <v>82.374768089053802</v>
      </c>
      <c r="R26" s="36"/>
    </row>
    <row r="27" spans="1:20" s="33" customFormat="1" ht="114.5" customHeight="1" x14ac:dyDescent="0.3">
      <c r="A27" s="372"/>
      <c r="B27" s="366"/>
      <c r="C27" s="333" t="s">
        <v>86</v>
      </c>
      <c r="D27" s="379"/>
      <c r="E27" s="222">
        <f t="shared" ref="E27:E36" si="14">F27</f>
        <v>700000</v>
      </c>
      <c r="F27" s="223">
        <v>700000</v>
      </c>
      <c r="G27" s="26">
        <v>0</v>
      </c>
      <c r="H27" s="224">
        <v>0</v>
      </c>
      <c r="I27" s="222">
        <f t="shared" si="1"/>
        <v>948000</v>
      </c>
      <c r="J27" s="223">
        <v>948000</v>
      </c>
      <c r="K27" s="26">
        <v>0</v>
      </c>
      <c r="L27" s="224">
        <v>0</v>
      </c>
      <c r="M27" s="330">
        <f t="shared" si="2"/>
        <v>-248000</v>
      </c>
      <c r="N27" s="225">
        <f t="shared" si="3"/>
        <v>-248000</v>
      </c>
      <c r="O27" s="226">
        <f t="shared" si="4"/>
        <v>0</v>
      </c>
      <c r="P27" s="331">
        <f t="shared" si="5"/>
        <v>0</v>
      </c>
      <c r="Q27" s="332">
        <f t="shared" si="6"/>
        <v>135.42857142857142</v>
      </c>
    </row>
    <row r="28" spans="1:20" s="33" customFormat="1" ht="78" customHeight="1" x14ac:dyDescent="0.3">
      <c r="A28" s="372"/>
      <c r="B28" s="366"/>
      <c r="C28" s="334" t="s">
        <v>87</v>
      </c>
      <c r="D28" s="379"/>
      <c r="E28" s="222">
        <f t="shared" si="14"/>
        <v>350000</v>
      </c>
      <c r="F28" s="223">
        <v>350000</v>
      </c>
      <c r="G28" s="26">
        <v>0</v>
      </c>
      <c r="H28" s="224">
        <v>0</v>
      </c>
      <c r="I28" s="222">
        <f t="shared" si="1"/>
        <v>110000</v>
      </c>
      <c r="J28" s="223">
        <v>110000</v>
      </c>
      <c r="K28" s="26">
        <v>0</v>
      </c>
      <c r="L28" s="224">
        <v>0</v>
      </c>
      <c r="M28" s="330">
        <f t="shared" si="2"/>
        <v>240000</v>
      </c>
      <c r="N28" s="225">
        <f t="shared" si="3"/>
        <v>240000</v>
      </c>
      <c r="O28" s="226">
        <f t="shared" si="4"/>
        <v>0</v>
      </c>
      <c r="P28" s="331">
        <f t="shared" si="5"/>
        <v>0</v>
      </c>
      <c r="Q28" s="332">
        <f t="shared" si="6"/>
        <v>31.428571428571427</v>
      </c>
    </row>
    <row r="29" spans="1:20" s="33" customFormat="1" ht="39" customHeight="1" x14ac:dyDescent="0.3">
      <c r="A29" s="372"/>
      <c r="B29" s="366"/>
      <c r="C29" s="334" t="s">
        <v>88</v>
      </c>
      <c r="D29" s="379"/>
      <c r="E29" s="222">
        <f t="shared" si="14"/>
        <v>80000</v>
      </c>
      <c r="F29" s="223">
        <v>80000</v>
      </c>
      <c r="G29" s="26">
        <v>0</v>
      </c>
      <c r="H29" s="224">
        <v>0</v>
      </c>
      <c r="I29" s="222">
        <f t="shared" si="1"/>
        <v>28000</v>
      </c>
      <c r="J29" s="223">
        <v>28000</v>
      </c>
      <c r="K29" s="26">
        <v>0</v>
      </c>
      <c r="L29" s="224">
        <v>0</v>
      </c>
      <c r="M29" s="330">
        <f t="shared" si="2"/>
        <v>52000</v>
      </c>
      <c r="N29" s="225">
        <f t="shared" si="3"/>
        <v>52000</v>
      </c>
      <c r="O29" s="226">
        <f t="shared" si="4"/>
        <v>0</v>
      </c>
      <c r="P29" s="331">
        <f t="shared" si="5"/>
        <v>0</v>
      </c>
      <c r="Q29" s="332">
        <f t="shared" si="6"/>
        <v>35</v>
      </c>
    </row>
    <row r="30" spans="1:20" s="33" customFormat="1" ht="47" customHeight="1" x14ac:dyDescent="0.3">
      <c r="A30" s="372"/>
      <c r="B30" s="366"/>
      <c r="C30" s="334" t="s">
        <v>89</v>
      </c>
      <c r="D30" s="379"/>
      <c r="E30" s="222">
        <f t="shared" si="14"/>
        <v>30000</v>
      </c>
      <c r="F30" s="223">
        <v>30000</v>
      </c>
      <c r="G30" s="26">
        <v>0</v>
      </c>
      <c r="H30" s="224">
        <v>0</v>
      </c>
      <c r="I30" s="222">
        <f t="shared" si="1"/>
        <v>11000</v>
      </c>
      <c r="J30" s="223">
        <v>11000</v>
      </c>
      <c r="K30" s="26">
        <v>0</v>
      </c>
      <c r="L30" s="224">
        <v>0</v>
      </c>
      <c r="M30" s="330">
        <f t="shared" si="2"/>
        <v>19000</v>
      </c>
      <c r="N30" s="225">
        <f t="shared" si="3"/>
        <v>19000</v>
      </c>
      <c r="O30" s="226">
        <f t="shared" si="4"/>
        <v>0</v>
      </c>
      <c r="P30" s="331">
        <f t="shared" si="5"/>
        <v>0</v>
      </c>
      <c r="Q30" s="332">
        <f t="shared" si="6"/>
        <v>36.666666666666664</v>
      </c>
    </row>
    <row r="31" spans="1:20" s="336" customFormat="1" ht="44.5" customHeight="1" x14ac:dyDescent="0.25">
      <c r="A31" s="372"/>
      <c r="B31" s="366"/>
      <c r="C31" s="334" t="s">
        <v>90</v>
      </c>
      <c r="D31" s="379"/>
      <c r="E31" s="222">
        <f t="shared" si="14"/>
        <v>20000</v>
      </c>
      <c r="F31" s="223">
        <v>20000</v>
      </c>
      <c r="G31" s="26">
        <v>0</v>
      </c>
      <c r="H31" s="224">
        <v>0</v>
      </c>
      <c r="I31" s="335">
        <f t="shared" si="1"/>
        <v>0</v>
      </c>
      <c r="J31" s="227">
        <v>0</v>
      </c>
      <c r="K31" s="26">
        <v>0</v>
      </c>
      <c r="L31" s="224">
        <v>0</v>
      </c>
      <c r="M31" s="330">
        <f t="shared" si="2"/>
        <v>20000</v>
      </c>
      <c r="N31" s="225">
        <f t="shared" si="3"/>
        <v>20000</v>
      </c>
      <c r="O31" s="226">
        <f t="shared" si="4"/>
        <v>0</v>
      </c>
      <c r="P31" s="331">
        <f t="shared" si="5"/>
        <v>0</v>
      </c>
      <c r="Q31" s="332">
        <f t="shared" si="6"/>
        <v>0</v>
      </c>
    </row>
    <row r="32" spans="1:20" s="336" customFormat="1" ht="44.5" customHeight="1" x14ac:dyDescent="0.25">
      <c r="A32" s="372"/>
      <c r="B32" s="366"/>
      <c r="C32" s="334" t="s">
        <v>91</v>
      </c>
      <c r="D32" s="379"/>
      <c r="E32" s="222">
        <f t="shared" si="14"/>
        <v>15000</v>
      </c>
      <c r="F32" s="223">
        <v>15000</v>
      </c>
      <c r="G32" s="26">
        <v>0</v>
      </c>
      <c r="H32" s="224">
        <v>0</v>
      </c>
      <c r="I32" s="335">
        <f t="shared" si="1"/>
        <v>0</v>
      </c>
      <c r="J32" s="227">
        <v>0</v>
      </c>
      <c r="K32" s="26">
        <v>0</v>
      </c>
      <c r="L32" s="224">
        <v>0</v>
      </c>
      <c r="M32" s="330">
        <f t="shared" si="2"/>
        <v>15000</v>
      </c>
      <c r="N32" s="225">
        <f t="shared" si="3"/>
        <v>15000</v>
      </c>
      <c r="O32" s="226">
        <f t="shared" si="4"/>
        <v>0</v>
      </c>
      <c r="P32" s="331">
        <f t="shared" si="5"/>
        <v>0</v>
      </c>
      <c r="Q32" s="332">
        <f t="shared" si="6"/>
        <v>0</v>
      </c>
    </row>
    <row r="33" spans="1:18" s="336" customFormat="1" ht="44.5" customHeight="1" x14ac:dyDescent="0.25">
      <c r="A33" s="372"/>
      <c r="B33" s="366"/>
      <c r="C33" s="334" t="s">
        <v>92</v>
      </c>
      <c r="D33" s="379"/>
      <c r="E33" s="222">
        <f t="shared" si="14"/>
        <v>10500</v>
      </c>
      <c r="F33" s="223">
        <v>10500</v>
      </c>
      <c r="G33" s="26">
        <v>0</v>
      </c>
      <c r="H33" s="224">
        <v>0</v>
      </c>
      <c r="I33" s="335">
        <f t="shared" si="1"/>
        <v>0</v>
      </c>
      <c r="J33" s="227">
        <v>0</v>
      </c>
      <c r="K33" s="26">
        <v>0</v>
      </c>
      <c r="L33" s="224">
        <v>0</v>
      </c>
      <c r="M33" s="330">
        <f t="shared" si="2"/>
        <v>10500</v>
      </c>
      <c r="N33" s="225">
        <f t="shared" si="3"/>
        <v>10500</v>
      </c>
      <c r="O33" s="226">
        <f t="shared" si="4"/>
        <v>0</v>
      </c>
      <c r="P33" s="331">
        <f t="shared" si="5"/>
        <v>0</v>
      </c>
      <c r="Q33" s="332">
        <f t="shared" si="6"/>
        <v>0</v>
      </c>
    </row>
    <row r="34" spans="1:18" s="336" customFormat="1" ht="44.5" customHeight="1" x14ac:dyDescent="0.25">
      <c r="A34" s="372"/>
      <c r="B34" s="366"/>
      <c r="C34" s="334" t="s">
        <v>93</v>
      </c>
      <c r="D34" s="379"/>
      <c r="E34" s="222">
        <f t="shared" si="14"/>
        <v>6000</v>
      </c>
      <c r="F34" s="223">
        <v>6000</v>
      </c>
      <c r="G34" s="26">
        <v>0</v>
      </c>
      <c r="H34" s="224">
        <v>0</v>
      </c>
      <c r="I34" s="335">
        <f t="shared" si="1"/>
        <v>0</v>
      </c>
      <c r="J34" s="227">
        <v>0</v>
      </c>
      <c r="K34" s="26">
        <v>0</v>
      </c>
      <c r="L34" s="224">
        <v>0</v>
      </c>
      <c r="M34" s="330">
        <f t="shared" si="2"/>
        <v>6000</v>
      </c>
      <c r="N34" s="225">
        <f t="shared" si="3"/>
        <v>6000</v>
      </c>
      <c r="O34" s="226">
        <f t="shared" si="4"/>
        <v>0</v>
      </c>
      <c r="P34" s="331">
        <f t="shared" si="5"/>
        <v>0</v>
      </c>
      <c r="Q34" s="332">
        <f t="shared" si="6"/>
        <v>0</v>
      </c>
    </row>
    <row r="35" spans="1:18" s="336" customFormat="1" ht="47.5" customHeight="1" x14ac:dyDescent="0.25">
      <c r="A35" s="372"/>
      <c r="B35" s="366"/>
      <c r="C35" s="337" t="s">
        <v>94</v>
      </c>
      <c r="D35" s="379"/>
      <c r="E35" s="228">
        <f t="shared" si="14"/>
        <v>36000</v>
      </c>
      <c r="F35" s="229">
        <v>36000</v>
      </c>
      <c r="G35" s="75">
        <v>0</v>
      </c>
      <c r="H35" s="230">
        <v>0</v>
      </c>
      <c r="I35" s="222">
        <f t="shared" si="1"/>
        <v>13000</v>
      </c>
      <c r="J35" s="223">
        <v>13000</v>
      </c>
      <c r="K35" s="26">
        <v>0</v>
      </c>
      <c r="L35" s="224">
        <v>0</v>
      </c>
      <c r="M35" s="330">
        <f t="shared" si="2"/>
        <v>23000</v>
      </c>
      <c r="N35" s="225">
        <f t="shared" si="3"/>
        <v>23000</v>
      </c>
      <c r="O35" s="226">
        <f t="shared" si="4"/>
        <v>0</v>
      </c>
      <c r="P35" s="331">
        <f t="shared" si="5"/>
        <v>0</v>
      </c>
      <c r="Q35" s="332">
        <f t="shared" si="6"/>
        <v>36.111111111111114</v>
      </c>
    </row>
    <row r="36" spans="1:18" s="336" customFormat="1" ht="79" customHeight="1" thickBot="1" x14ac:dyDescent="0.3">
      <c r="A36" s="373"/>
      <c r="B36" s="367"/>
      <c r="C36" s="338" t="s">
        <v>143</v>
      </c>
      <c r="D36" s="380"/>
      <c r="E36" s="231">
        <f t="shared" si="14"/>
        <v>100000</v>
      </c>
      <c r="F36" s="232">
        <v>100000</v>
      </c>
      <c r="G36" s="73">
        <v>0</v>
      </c>
      <c r="H36" s="233">
        <v>0</v>
      </c>
      <c r="I36" s="339">
        <f t="shared" si="1"/>
        <v>0</v>
      </c>
      <c r="J36" s="340">
        <v>0</v>
      </c>
      <c r="K36" s="73">
        <v>0</v>
      </c>
      <c r="L36" s="233">
        <v>0</v>
      </c>
      <c r="M36" s="341">
        <f t="shared" si="2"/>
        <v>100000</v>
      </c>
      <c r="N36" s="234">
        <f t="shared" si="3"/>
        <v>100000</v>
      </c>
      <c r="O36" s="342">
        <f t="shared" si="4"/>
        <v>0</v>
      </c>
      <c r="P36" s="343">
        <f t="shared" si="5"/>
        <v>0</v>
      </c>
      <c r="Q36" s="344">
        <f t="shared" si="6"/>
        <v>0</v>
      </c>
    </row>
    <row r="37" spans="1:18" s="7" customFormat="1" ht="65" customHeight="1" thickBot="1" x14ac:dyDescent="0.35">
      <c r="A37" s="368">
        <v>7</v>
      </c>
      <c r="B37" s="61"/>
      <c r="C37" s="58" t="s">
        <v>63</v>
      </c>
      <c r="D37" s="53" t="s">
        <v>80</v>
      </c>
      <c r="E37" s="179">
        <f>E38</f>
        <v>100000</v>
      </c>
      <c r="F37" s="235">
        <f t="shared" ref="F37:L37" si="15">F38</f>
        <v>100000</v>
      </c>
      <c r="G37" s="41">
        <v>0</v>
      </c>
      <c r="H37" s="42">
        <f t="shared" si="15"/>
        <v>0</v>
      </c>
      <c r="I37" s="179">
        <f t="shared" si="1"/>
        <v>83718.44</v>
      </c>
      <c r="J37" s="235">
        <f t="shared" si="15"/>
        <v>83718.44</v>
      </c>
      <c r="K37" s="41">
        <f t="shared" si="15"/>
        <v>0</v>
      </c>
      <c r="L37" s="42">
        <f t="shared" si="15"/>
        <v>0</v>
      </c>
      <c r="M37" s="179">
        <f t="shared" si="2"/>
        <v>16281.559999999998</v>
      </c>
      <c r="N37" s="235">
        <f t="shared" si="3"/>
        <v>16281.559999999998</v>
      </c>
      <c r="O37" s="157">
        <f t="shared" si="4"/>
        <v>0</v>
      </c>
      <c r="P37" s="345">
        <f t="shared" si="5"/>
        <v>0</v>
      </c>
      <c r="Q37" s="158">
        <f t="shared" si="6"/>
        <v>83.718440000000001</v>
      </c>
      <c r="R37" s="6"/>
    </row>
    <row r="38" spans="1:18" s="4" customFormat="1" ht="44" customHeight="1" thickBot="1" x14ac:dyDescent="0.35">
      <c r="A38" s="369"/>
      <c r="B38" s="138" t="s">
        <v>18</v>
      </c>
      <c r="C38" s="324" t="s">
        <v>19</v>
      </c>
      <c r="D38" s="54" t="s">
        <v>81</v>
      </c>
      <c r="E38" s="190">
        <f>F38</f>
        <v>100000</v>
      </c>
      <c r="F38" s="325">
        <v>100000</v>
      </c>
      <c r="G38" s="326">
        <v>0</v>
      </c>
      <c r="H38" s="346">
        <v>0</v>
      </c>
      <c r="I38" s="212">
        <f t="shared" si="1"/>
        <v>83718.44</v>
      </c>
      <c r="J38" s="236">
        <v>83718.44</v>
      </c>
      <c r="K38" s="39">
        <f t="shared" si="12"/>
        <v>0</v>
      </c>
      <c r="L38" s="43">
        <v>0</v>
      </c>
      <c r="M38" s="212">
        <f t="shared" si="2"/>
        <v>16281.559999999998</v>
      </c>
      <c r="N38" s="347">
        <f t="shared" si="3"/>
        <v>16281.559999999998</v>
      </c>
      <c r="O38" s="348">
        <f t="shared" si="4"/>
        <v>0</v>
      </c>
      <c r="P38" s="349">
        <f t="shared" si="5"/>
        <v>0</v>
      </c>
      <c r="Q38" s="350">
        <f t="shared" si="6"/>
        <v>83.718440000000001</v>
      </c>
      <c r="R38" s="5"/>
    </row>
    <row r="39" spans="1:18" s="7" customFormat="1" ht="64" customHeight="1" x14ac:dyDescent="0.3">
      <c r="A39" s="368">
        <v>8</v>
      </c>
      <c r="B39" s="61"/>
      <c r="C39" s="320" t="s">
        <v>111</v>
      </c>
      <c r="D39" s="53" t="s">
        <v>80</v>
      </c>
      <c r="E39" s="179">
        <f>E40</f>
        <v>36000</v>
      </c>
      <c r="F39" s="86">
        <f t="shared" ref="F39:L39" si="16">F40</f>
        <v>36000</v>
      </c>
      <c r="G39" s="38">
        <f t="shared" si="16"/>
        <v>0</v>
      </c>
      <c r="H39" s="90">
        <f t="shared" si="16"/>
        <v>0</v>
      </c>
      <c r="I39" s="179">
        <f t="shared" si="1"/>
        <v>19063.439999999999</v>
      </c>
      <c r="J39" s="86">
        <f>J40</f>
        <v>19063.439999999999</v>
      </c>
      <c r="K39" s="38">
        <f t="shared" si="16"/>
        <v>0</v>
      </c>
      <c r="L39" s="90">
        <f t="shared" si="16"/>
        <v>0</v>
      </c>
      <c r="M39" s="179">
        <f t="shared" si="2"/>
        <v>16936.560000000001</v>
      </c>
      <c r="N39" s="86">
        <f t="shared" si="3"/>
        <v>16936.560000000001</v>
      </c>
      <c r="O39" s="87">
        <f t="shared" si="4"/>
        <v>0</v>
      </c>
      <c r="P39" s="150">
        <f t="shared" si="5"/>
        <v>0</v>
      </c>
      <c r="Q39" s="89">
        <f t="shared" si="6"/>
        <v>52.953999999999994</v>
      </c>
      <c r="R39" s="6"/>
    </row>
    <row r="40" spans="1:18" s="4" customFormat="1" ht="40" customHeight="1" thickBot="1" x14ac:dyDescent="0.35">
      <c r="A40" s="370"/>
      <c r="B40" s="351" t="s">
        <v>20</v>
      </c>
      <c r="C40" s="161" t="s">
        <v>21</v>
      </c>
      <c r="D40" s="160" t="s">
        <v>81</v>
      </c>
      <c r="E40" s="190">
        <f>F40</f>
        <v>36000</v>
      </c>
      <c r="F40" s="236">
        <v>36000</v>
      </c>
      <c r="G40" s="39">
        <v>0</v>
      </c>
      <c r="H40" s="237">
        <v>0</v>
      </c>
      <c r="I40" s="181">
        <f t="shared" si="1"/>
        <v>19063.439999999999</v>
      </c>
      <c r="J40" s="182">
        <v>19063.439999999999</v>
      </c>
      <c r="K40" s="21">
        <f t="shared" si="12"/>
        <v>0</v>
      </c>
      <c r="L40" s="91">
        <v>0</v>
      </c>
      <c r="M40" s="181">
        <f t="shared" si="2"/>
        <v>16936.560000000001</v>
      </c>
      <c r="N40" s="182">
        <f t="shared" si="3"/>
        <v>16936.560000000001</v>
      </c>
      <c r="O40" s="206">
        <f t="shared" si="4"/>
        <v>0</v>
      </c>
      <c r="P40" s="207">
        <f t="shared" si="5"/>
        <v>0</v>
      </c>
      <c r="Q40" s="185">
        <f t="shared" si="6"/>
        <v>52.953999999999994</v>
      </c>
      <c r="R40" s="5"/>
    </row>
    <row r="41" spans="1:18" s="72" customFormat="1" ht="55.5" customHeight="1" x14ac:dyDescent="0.3">
      <c r="A41" s="359">
        <v>9</v>
      </c>
      <c r="B41" s="352"/>
      <c r="C41" s="93" t="s">
        <v>113</v>
      </c>
      <c r="D41" s="69" t="s">
        <v>80</v>
      </c>
      <c r="E41" s="238">
        <f>F41</f>
        <v>200270</v>
      </c>
      <c r="F41" s="239">
        <f>F42</f>
        <v>200270</v>
      </c>
      <c r="G41" s="95">
        <f>G42</f>
        <v>0</v>
      </c>
      <c r="H41" s="240">
        <f>H42</f>
        <v>0</v>
      </c>
      <c r="I41" s="353">
        <f t="shared" si="1"/>
        <v>0</v>
      </c>
      <c r="J41" s="354">
        <v>0</v>
      </c>
      <c r="K41" s="95">
        <v>0</v>
      </c>
      <c r="L41" s="240">
        <v>0</v>
      </c>
      <c r="M41" s="238">
        <f t="shared" si="2"/>
        <v>200270</v>
      </c>
      <c r="N41" s="239">
        <f t="shared" si="3"/>
        <v>200270</v>
      </c>
      <c r="O41" s="355">
        <f t="shared" si="4"/>
        <v>0</v>
      </c>
      <c r="P41" s="356">
        <f t="shared" si="5"/>
        <v>0</v>
      </c>
      <c r="Q41" s="357">
        <f t="shared" si="6"/>
        <v>0</v>
      </c>
      <c r="R41" s="71"/>
    </row>
    <row r="42" spans="1:18" s="34" customFormat="1" ht="65.5" customHeight="1" thickBot="1" x14ac:dyDescent="0.35">
      <c r="A42" s="360"/>
      <c r="B42" s="318" t="s">
        <v>114</v>
      </c>
      <c r="C42" s="317" t="s">
        <v>115</v>
      </c>
      <c r="D42" s="314" t="s">
        <v>81</v>
      </c>
      <c r="E42" s="231">
        <f>F42</f>
        <v>200270</v>
      </c>
      <c r="F42" s="232">
        <v>200270</v>
      </c>
      <c r="G42" s="73">
        <v>0</v>
      </c>
      <c r="H42" s="233">
        <v>0</v>
      </c>
      <c r="I42" s="241">
        <f t="shared" si="1"/>
        <v>0</v>
      </c>
      <c r="J42" s="242">
        <v>0</v>
      </c>
      <c r="K42" s="75">
        <v>0</v>
      </c>
      <c r="L42" s="230">
        <v>0</v>
      </c>
      <c r="M42" s="228">
        <f t="shared" si="2"/>
        <v>200270</v>
      </c>
      <c r="N42" s="229">
        <f t="shared" si="3"/>
        <v>200270</v>
      </c>
      <c r="O42" s="243">
        <f t="shared" si="4"/>
        <v>0</v>
      </c>
      <c r="P42" s="244">
        <f t="shared" si="5"/>
        <v>0</v>
      </c>
      <c r="Q42" s="245">
        <f t="shared" si="6"/>
        <v>0</v>
      </c>
      <c r="R42" s="33"/>
    </row>
    <row r="43" spans="1:18" s="7" customFormat="1" ht="44.5" customHeight="1" x14ac:dyDescent="0.3">
      <c r="A43" s="370">
        <v>10</v>
      </c>
      <c r="B43" s="62"/>
      <c r="C43" s="140" t="s">
        <v>112</v>
      </c>
      <c r="D43" s="56" t="s">
        <v>80</v>
      </c>
      <c r="E43" s="179">
        <f>E44</f>
        <v>300000</v>
      </c>
      <c r="F43" s="235">
        <f t="shared" ref="F43:L43" si="17">F44</f>
        <v>300000</v>
      </c>
      <c r="G43" s="41">
        <f t="shared" si="17"/>
        <v>0</v>
      </c>
      <c r="H43" s="246">
        <f t="shared" si="17"/>
        <v>0</v>
      </c>
      <c r="I43" s="179">
        <f t="shared" si="1"/>
        <v>155450.79</v>
      </c>
      <c r="J43" s="86">
        <f t="shared" si="17"/>
        <v>155450.79</v>
      </c>
      <c r="K43" s="38">
        <f t="shared" si="17"/>
        <v>0</v>
      </c>
      <c r="L43" s="90">
        <f t="shared" si="17"/>
        <v>0</v>
      </c>
      <c r="M43" s="179">
        <f t="shared" si="2"/>
        <v>144549.21</v>
      </c>
      <c r="N43" s="86">
        <f t="shared" si="3"/>
        <v>144549.21</v>
      </c>
      <c r="O43" s="87">
        <f t="shared" si="4"/>
        <v>0</v>
      </c>
      <c r="P43" s="150">
        <f t="shared" si="5"/>
        <v>0</v>
      </c>
      <c r="Q43" s="89">
        <f t="shared" si="6"/>
        <v>51.816929999999999</v>
      </c>
      <c r="R43" s="6"/>
    </row>
    <row r="44" spans="1:18" s="4" customFormat="1" ht="68.5" customHeight="1" thickBot="1" x14ac:dyDescent="0.35">
      <c r="A44" s="370"/>
      <c r="B44" s="141" t="s">
        <v>76</v>
      </c>
      <c r="C44" s="142" t="s">
        <v>57</v>
      </c>
      <c r="D44" s="160" t="s">
        <v>81</v>
      </c>
      <c r="E44" s="190">
        <f>F44</f>
        <v>300000</v>
      </c>
      <c r="F44" s="236">
        <v>300000</v>
      </c>
      <c r="G44" s="39">
        <v>0</v>
      </c>
      <c r="H44" s="237">
        <v>0</v>
      </c>
      <c r="I44" s="181">
        <f t="shared" si="1"/>
        <v>155450.79</v>
      </c>
      <c r="J44" s="182">
        <v>155450.79</v>
      </c>
      <c r="K44" s="21">
        <f t="shared" si="12"/>
        <v>0</v>
      </c>
      <c r="L44" s="91">
        <v>0</v>
      </c>
      <c r="M44" s="181">
        <f t="shared" si="2"/>
        <v>144549.21</v>
      </c>
      <c r="N44" s="182">
        <f t="shared" si="3"/>
        <v>144549.21</v>
      </c>
      <c r="O44" s="206">
        <f t="shared" si="4"/>
        <v>0</v>
      </c>
      <c r="P44" s="207">
        <f t="shared" si="5"/>
        <v>0</v>
      </c>
      <c r="Q44" s="208">
        <f t="shared" si="6"/>
        <v>51.816929999999999</v>
      </c>
      <c r="R44" s="5"/>
    </row>
    <row r="45" spans="1:18" s="7" customFormat="1" ht="72.5" customHeight="1" x14ac:dyDescent="0.3">
      <c r="A45" s="404">
        <v>11</v>
      </c>
      <c r="B45" s="64"/>
      <c r="C45" s="92" t="s">
        <v>75</v>
      </c>
      <c r="D45" s="53" t="s">
        <v>80</v>
      </c>
      <c r="E45" s="179">
        <f>E48+E47+E46</f>
        <v>8996700</v>
      </c>
      <c r="F45" s="86">
        <f>F46+F47+F48</f>
        <v>8996700</v>
      </c>
      <c r="G45" s="38">
        <f t="shared" ref="G45:L45" si="18">SUM(G47:G48)</f>
        <v>0</v>
      </c>
      <c r="H45" s="90">
        <f t="shared" si="18"/>
        <v>0</v>
      </c>
      <c r="I45" s="179">
        <f t="shared" si="1"/>
        <v>1622253.26</v>
      </c>
      <c r="J45" s="86">
        <f>J46+J47+J48</f>
        <v>1622253.26</v>
      </c>
      <c r="K45" s="38">
        <f t="shared" si="18"/>
        <v>0</v>
      </c>
      <c r="L45" s="90">
        <f t="shared" si="18"/>
        <v>0</v>
      </c>
      <c r="M45" s="179">
        <f t="shared" si="2"/>
        <v>7374446.7400000002</v>
      </c>
      <c r="N45" s="86">
        <f t="shared" si="3"/>
        <v>7374446.7400000002</v>
      </c>
      <c r="O45" s="87">
        <f t="shared" si="4"/>
        <v>0</v>
      </c>
      <c r="P45" s="150">
        <f t="shared" si="5"/>
        <v>0</v>
      </c>
      <c r="Q45" s="89">
        <f t="shared" si="6"/>
        <v>18.031647826425246</v>
      </c>
      <c r="R45" s="6"/>
    </row>
    <row r="46" spans="1:18" s="72" customFormat="1" ht="72.5" customHeight="1" x14ac:dyDescent="0.3">
      <c r="A46" s="405"/>
      <c r="B46" s="163" t="s">
        <v>140</v>
      </c>
      <c r="C46" s="174" t="s">
        <v>141</v>
      </c>
      <c r="D46" s="155" t="s">
        <v>81</v>
      </c>
      <c r="E46" s="247">
        <f>F46</f>
        <v>2150000</v>
      </c>
      <c r="F46" s="248">
        <v>2150000</v>
      </c>
      <c r="G46" s="156">
        <v>0</v>
      </c>
      <c r="H46" s="249">
        <v>0</v>
      </c>
      <c r="I46" s="222">
        <f t="shared" si="1"/>
        <v>399923.19</v>
      </c>
      <c r="J46" s="223">
        <v>399923.19</v>
      </c>
      <c r="K46" s="250">
        <v>0</v>
      </c>
      <c r="L46" s="251">
        <v>0</v>
      </c>
      <c r="M46" s="222">
        <f t="shared" si="2"/>
        <v>1750076.81</v>
      </c>
      <c r="N46" s="223">
        <f t="shared" si="3"/>
        <v>1750076.81</v>
      </c>
      <c r="O46" s="226">
        <f t="shared" si="4"/>
        <v>0</v>
      </c>
      <c r="P46" s="257">
        <f t="shared" si="5"/>
        <v>0</v>
      </c>
      <c r="Q46" s="258">
        <f t="shared" si="6"/>
        <v>18.601078604651164</v>
      </c>
      <c r="R46" s="71"/>
    </row>
    <row r="47" spans="1:18" s="7" customFormat="1" ht="54.5" customHeight="1" x14ac:dyDescent="0.3">
      <c r="A47" s="406"/>
      <c r="B47" s="143" t="s">
        <v>77</v>
      </c>
      <c r="C47" s="403" t="s">
        <v>73</v>
      </c>
      <c r="D47" s="63" t="s">
        <v>81</v>
      </c>
      <c r="E47" s="214">
        <f>F47+G47</f>
        <v>2848700</v>
      </c>
      <c r="F47" s="195">
        <v>2848700</v>
      </c>
      <c r="G47" s="20">
        <v>0</v>
      </c>
      <c r="H47" s="144">
        <v>0</v>
      </c>
      <c r="I47" s="214">
        <f t="shared" si="1"/>
        <v>1181250.07</v>
      </c>
      <c r="J47" s="195">
        <v>1181250.07</v>
      </c>
      <c r="K47" s="20"/>
      <c r="L47" s="144">
        <v>0</v>
      </c>
      <c r="M47" s="214">
        <f t="shared" si="2"/>
        <v>1667449.93</v>
      </c>
      <c r="N47" s="195">
        <f t="shared" si="3"/>
        <v>1667449.93</v>
      </c>
      <c r="O47" s="219">
        <f t="shared" si="4"/>
        <v>0</v>
      </c>
      <c r="P47" s="255">
        <f t="shared" si="5"/>
        <v>0</v>
      </c>
      <c r="Q47" s="256">
        <f t="shared" si="6"/>
        <v>41.466285323129846</v>
      </c>
      <c r="R47" s="6"/>
    </row>
    <row r="48" spans="1:18" s="34" customFormat="1" ht="71.5" customHeight="1" thickBot="1" x14ac:dyDescent="0.35">
      <c r="A48" s="407"/>
      <c r="B48" s="197">
        <v>1014060</v>
      </c>
      <c r="C48" s="378"/>
      <c r="D48" s="198" t="s">
        <v>82</v>
      </c>
      <c r="E48" s="252">
        <f>F48</f>
        <v>3998000</v>
      </c>
      <c r="F48" s="253">
        <v>3998000</v>
      </c>
      <c r="G48" s="199">
        <v>0</v>
      </c>
      <c r="H48" s="254">
        <v>0</v>
      </c>
      <c r="I48" s="228">
        <f t="shared" si="1"/>
        <v>41080</v>
      </c>
      <c r="J48" s="319">
        <v>41080</v>
      </c>
      <c r="K48" s="199">
        <v>0</v>
      </c>
      <c r="L48" s="254">
        <v>0</v>
      </c>
      <c r="M48" s="228">
        <f t="shared" si="2"/>
        <v>3956920</v>
      </c>
      <c r="N48" s="229">
        <f t="shared" si="3"/>
        <v>3956920</v>
      </c>
      <c r="O48" s="243">
        <f t="shared" si="4"/>
        <v>0</v>
      </c>
      <c r="P48" s="244">
        <f t="shared" si="5"/>
        <v>0</v>
      </c>
      <c r="Q48" s="245">
        <f t="shared" si="6"/>
        <v>1.0275137568784392</v>
      </c>
      <c r="R48" s="33"/>
    </row>
    <row r="49" spans="1:40" s="7" customFormat="1" ht="60.5" customHeight="1" x14ac:dyDescent="0.3">
      <c r="A49" s="361">
        <v>12</v>
      </c>
      <c r="B49" s="64"/>
      <c r="C49" s="92" t="s">
        <v>118</v>
      </c>
      <c r="D49" s="53" t="s">
        <v>80</v>
      </c>
      <c r="E49" s="179">
        <f>SUM(E50:E51)</f>
        <v>2660000</v>
      </c>
      <c r="F49" s="86">
        <f t="shared" ref="F49:L49" si="19">SUM(F50:F51)</f>
        <v>160000</v>
      </c>
      <c r="G49" s="14">
        <f t="shared" si="19"/>
        <v>2500000</v>
      </c>
      <c r="H49" s="168">
        <f t="shared" si="19"/>
        <v>2500000</v>
      </c>
      <c r="I49" s="179">
        <f t="shared" si="1"/>
        <v>20076</v>
      </c>
      <c r="J49" s="149">
        <f t="shared" si="19"/>
        <v>0</v>
      </c>
      <c r="K49" s="14">
        <f t="shared" si="19"/>
        <v>20076</v>
      </c>
      <c r="L49" s="168">
        <f t="shared" si="19"/>
        <v>20076</v>
      </c>
      <c r="M49" s="179">
        <f t="shared" si="2"/>
        <v>2639924</v>
      </c>
      <c r="N49" s="86">
        <f t="shared" si="3"/>
        <v>160000</v>
      </c>
      <c r="O49" s="87">
        <f t="shared" si="4"/>
        <v>2479924</v>
      </c>
      <c r="P49" s="150">
        <f t="shared" si="5"/>
        <v>2479924</v>
      </c>
      <c r="Q49" s="89">
        <f t="shared" si="6"/>
        <v>0.75473684210526315</v>
      </c>
      <c r="R49" s="6"/>
    </row>
    <row r="50" spans="1:40" s="4" customFormat="1" ht="41.5" customHeight="1" x14ac:dyDescent="0.3">
      <c r="A50" s="362"/>
      <c r="B50" s="143" t="s">
        <v>116</v>
      </c>
      <c r="C50" s="316" t="s">
        <v>117</v>
      </c>
      <c r="D50" s="63" t="s">
        <v>81</v>
      </c>
      <c r="E50" s="214">
        <f t="shared" ref="E50:E55" si="20">F50+G50</f>
        <v>2500000</v>
      </c>
      <c r="F50" s="216">
        <v>0</v>
      </c>
      <c r="G50" s="15">
        <v>2500000</v>
      </c>
      <c r="H50" s="169">
        <f>G50</f>
        <v>2500000</v>
      </c>
      <c r="I50" s="214">
        <f t="shared" si="1"/>
        <v>20076</v>
      </c>
      <c r="J50" s="216">
        <v>0</v>
      </c>
      <c r="K50" s="15">
        <f>L50</f>
        <v>20076</v>
      </c>
      <c r="L50" s="169">
        <v>20076</v>
      </c>
      <c r="M50" s="214">
        <f t="shared" si="2"/>
        <v>2479924</v>
      </c>
      <c r="N50" s="195">
        <f t="shared" si="3"/>
        <v>0</v>
      </c>
      <c r="O50" s="219">
        <f t="shared" si="4"/>
        <v>2479924</v>
      </c>
      <c r="P50" s="255">
        <f t="shared" si="5"/>
        <v>2479924</v>
      </c>
      <c r="Q50" s="256">
        <f t="shared" si="6"/>
        <v>0.80303999999999998</v>
      </c>
      <c r="R50" s="5"/>
    </row>
    <row r="51" spans="1:40" s="4" customFormat="1" ht="44.5" customHeight="1" thickBot="1" x14ac:dyDescent="0.35">
      <c r="A51" s="402"/>
      <c r="B51" s="82" t="s">
        <v>78</v>
      </c>
      <c r="C51" s="315" t="s">
        <v>64</v>
      </c>
      <c r="D51" s="160" t="s">
        <v>81</v>
      </c>
      <c r="E51" s="187">
        <f t="shared" si="20"/>
        <v>160000</v>
      </c>
      <c r="F51" s="182">
        <v>160000</v>
      </c>
      <c r="G51" s="21">
        <v>0</v>
      </c>
      <c r="H51" s="91">
        <v>0</v>
      </c>
      <c r="I51" s="204">
        <f t="shared" si="1"/>
        <v>0</v>
      </c>
      <c r="J51" s="205">
        <v>0</v>
      </c>
      <c r="K51" s="21">
        <v>0</v>
      </c>
      <c r="L51" s="91">
        <f>K51</f>
        <v>0</v>
      </c>
      <c r="M51" s="181">
        <f t="shared" si="2"/>
        <v>160000</v>
      </c>
      <c r="N51" s="182">
        <f t="shared" si="3"/>
        <v>160000</v>
      </c>
      <c r="O51" s="206">
        <f t="shared" si="4"/>
        <v>0</v>
      </c>
      <c r="P51" s="207">
        <f t="shared" si="5"/>
        <v>0</v>
      </c>
      <c r="Q51" s="208">
        <f t="shared" si="6"/>
        <v>0</v>
      </c>
      <c r="R51" s="5"/>
    </row>
    <row r="52" spans="1:40" s="7" customFormat="1" ht="54.5" customHeight="1" x14ac:dyDescent="0.3">
      <c r="A52" s="361">
        <v>13</v>
      </c>
      <c r="B52" s="64"/>
      <c r="C52" s="92" t="s">
        <v>119</v>
      </c>
      <c r="D52" s="53" t="s">
        <v>80</v>
      </c>
      <c r="E52" s="179">
        <f>E53</f>
        <v>100000</v>
      </c>
      <c r="F52" s="86">
        <f t="shared" ref="F52:L52" si="21">F53</f>
        <v>100000</v>
      </c>
      <c r="G52" s="38">
        <f t="shared" si="21"/>
        <v>0</v>
      </c>
      <c r="H52" s="90">
        <f t="shared" si="21"/>
        <v>0</v>
      </c>
      <c r="I52" s="201">
        <f t="shared" si="1"/>
        <v>0</v>
      </c>
      <c r="J52" s="149">
        <f t="shared" si="21"/>
        <v>0</v>
      </c>
      <c r="K52" s="38">
        <f t="shared" si="21"/>
        <v>0</v>
      </c>
      <c r="L52" s="90">
        <f t="shared" si="21"/>
        <v>0</v>
      </c>
      <c r="M52" s="179">
        <f t="shared" si="2"/>
        <v>100000</v>
      </c>
      <c r="N52" s="86">
        <f t="shared" si="3"/>
        <v>100000</v>
      </c>
      <c r="O52" s="87">
        <f t="shared" si="4"/>
        <v>0</v>
      </c>
      <c r="P52" s="150">
        <f t="shared" si="5"/>
        <v>0</v>
      </c>
      <c r="Q52" s="89">
        <f t="shared" si="6"/>
        <v>0</v>
      </c>
      <c r="R52" s="6"/>
    </row>
    <row r="53" spans="1:40" s="4" customFormat="1" ht="44.5" customHeight="1" thickBot="1" x14ac:dyDescent="0.35">
      <c r="A53" s="402"/>
      <c r="B53" s="82" t="s">
        <v>142</v>
      </c>
      <c r="C53" s="315" t="s">
        <v>120</v>
      </c>
      <c r="D53" s="160" t="s">
        <v>81</v>
      </c>
      <c r="E53" s="187">
        <f>F53+G53</f>
        <v>100000</v>
      </c>
      <c r="F53" s="182">
        <v>100000</v>
      </c>
      <c r="G53" s="21">
        <v>0</v>
      </c>
      <c r="H53" s="91">
        <f>G53</f>
        <v>0</v>
      </c>
      <c r="I53" s="204">
        <f t="shared" si="1"/>
        <v>0</v>
      </c>
      <c r="J53" s="205">
        <v>0</v>
      </c>
      <c r="K53" s="21">
        <v>0</v>
      </c>
      <c r="L53" s="91">
        <v>0</v>
      </c>
      <c r="M53" s="181">
        <f t="shared" si="2"/>
        <v>100000</v>
      </c>
      <c r="N53" s="167">
        <f t="shared" si="3"/>
        <v>100000</v>
      </c>
      <c r="O53" s="183">
        <f t="shared" si="4"/>
        <v>0</v>
      </c>
      <c r="P53" s="184">
        <f t="shared" si="5"/>
        <v>0</v>
      </c>
      <c r="Q53" s="185">
        <f t="shared" si="6"/>
        <v>0</v>
      </c>
      <c r="R53" s="5"/>
    </row>
    <row r="54" spans="1:40" s="7" customFormat="1" ht="56" customHeight="1" x14ac:dyDescent="0.3">
      <c r="A54" s="361">
        <v>14</v>
      </c>
      <c r="B54" s="64"/>
      <c r="C54" s="92" t="s">
        <v>65</v>
      </c>
      <c r="D54" s="53" t="s">
        <v>80</v>
      </c>
      <c r="E54" s="48">
        <f>E55</f>
        <v>1700000</v>
      </c>
      <c r="F54" s="14">
        <f t="shared" ref="F54:L54" si="22">F55</f>
        <v>1700000</v>
      </c>
      <c r="G54" s="38">
        <f t="shared" si="22"/>
        <v>0</v>
      </c>
      <c r="H54" s="90">
        <f t="shared" si="22"/>
        <v>0</v>
      </c>
      <c r="I54" s="179">
        <f t="shared" si="1"/>
        <v>903852.01</v>
      </c>
      <c r="J54" s="86">
        <f t="shared" si="22"/>
        <v>903852.01</v>
      </c>
      <c r="K54" s="38">
        <f t="shared" si="22"/>
        <v>0</v>
      </c>
      <c r="L54" s="90">
        <f t="shared" si="22"/>
        <v>0</v>
      </c>
      <c r="M54" s="179">
        <f t="shared" si="2"/>
        <v>796147.99</v>
      </c>
      <c r="N54" s="86">
        <f t="shared" si="3"/>
        <v>796147.99</v>
      </c>
      <c r="O54" s="87">
        <f t="shared" si="4"/>
        <v>0</v>
      </c>
      <c r="P54" s="150">
        <f t="shared" si="5"/>
        <v>0</v>
      </c>
      <c r="Q54" s="89">
        <f t="shared" si="6"/>
        <v>53.16776529411765</v>
      </c>
      <c r="R54" s="6"/>
    </row>
    <row r="55" spans="1:40" s="4" customFormat="1" ht="42" customHeight="1" thickBot="1" x14ac:dyDescent="0.35">
      <c r="A55" s="402"/>
      <c r="B55" s="94" t="s">
        <v>23</v>
      </c>
      <c r="C55" s="315" t="s">
        <v>24</v>
      </c>
      <c r="D55" s="161" t="s">
        <v>81</v>
      </c>
      <c r="E55" s="139">
        <f t="shared" si="20"/>
        <v>1700000</v>
      </c>
      <c r="F55" s="16">
        <v>1700000</v>
      </c>
      <c r="G55" s="21">
        <v>0</v>
      </c>
      <c r="H55" s="91">
        <v>0</v>
      </c>
      <c r="I55" s="181">
        <f t="shared" si="1"/>
        <v>903852.01</v>
      </c>
      <c r="J55" s="182">
        <v>903852.01</v>
      </c>
      <c r="K55" s="21">
        <f t="shared" si="12"/>
        <v>0</v>
      </c>
      <c r="L55" s="91">
        <v>0</v>
      </c>
      <c r="M55" s="181">
        <f t="shared" si="2"/>
        <v>796147.99</v>
      </c>
      <c r="N55" s="182">
        <f t="shared" si="3"/>
        <v>796147.99</v>
      </c>
      <c r="O55" s="206">
        <f t="shared" si="4"/>
        <v>0</v>
      </c>
      <c r="P55" s="207">
        <f t="shared" si="5"/>
        <v>0</v>
      </c>
      <c r="Q55" s="208">
        <f t="shared" si="6"/>
        <v>53.16776529411765</v>
      </c>
      <c r="R55" s="5"/>
    </row>
    <row r="56" spans="1:40" s="137" customFormat="1" ht="51.5" customHeight="1" x14ac:dyDescent="0.3">
      <c r="A56" s="361">
        <v>15</v>
      </c>
      <c r="B56" s="259"/>
      <c r="C56" s="92" t="s">
        <v>83</v>
      </c>
      <c r="D56" s="53" t="s">
        <v>80</v>
      </c>
      <c r="E56" s="179">
        <f>SUM(E57:E59)</f>
        <v>42991045</v>
      </c>
      <c r="F56" s="48">
        <f t="shared" ref="F56:L56" si="23">SUM(F57:F59)</f>
        <v>42991045</v>
      </c>
      <c r="G56" s="38">
        <v>0</v>
      </c>
      <c r="H56" s="40">
        <v>0</v>
      </c>
      <c r="I56" s="179">
        <f t="shared" si="1"/>
        <v>22022468.91</v>
      </c>
      <c r="J56" s="48">
        <f t="shared" si="23"/>
        <v>22022468.91</v>
      </c>
      <c r="K56" s="38">
        <f t="shared" si="23"/>
        <v>0</v>
      </c>
      <c r="L56" s="40">
        <f t="shared" si="23"/>
        <v>0</v>
      </c>
      <c r="M56" s="260">
        <f t="shared" si="2"/>
        <v>20968576.09</v>
      </c>
      <c r="N56" s="48">
        <f t="shared" si="3"/>
        <v>20968576.09</v>
      </c>
      <c r="O56" s="87">
        <f t="shared" si="4"/>
        <v>0</v>
      </c>
      <c r="P56" s="150">
        <f t="shared" si="5"/>
        <v>0</v>
      </c>
      <c r="Q56" s="89">
        <f t="shared" si="6"/>
        <v>51.225712029098155</v>
      </c>
      <c r="R56" s="28"/>
      <c r="S56" s="25"/>
      <c r="T56" s="25"/>
      <c r="U56" s="25"/>
      <c r="V56" s="25"/>
      <c r="W56" s="25"/>
      <c r="X56" s="25"/>
      <c r="Y56" s="25"/>
      <c r="Z56" s="25"/>
      <c r="AA56" s="25"/>
      <c r="AB56" s="25"/>
      <c r="AC56" s="25"/>
      <c r="AD56" s="25"/>
      <c r="AE56" s="25"/>
      <c r="AF56" s="25"/>
      <c r="AG56" s="25"/>
      <c r="AH56" s="25"/>
      <c r="AI56" s="25"/>
      <c r="AJ56" s="25"/>
      <c r="AK56" s="25"/>
      <c r="AL56" s="25"/>
      <c r="AM56" s="25"/>
      <c r="AN56" s="25"/>
    </row>
    <row r="57" spans="1:40" s="262" customFormat="1" ht="38.5" customHeight="1" x14ac:dyDescent="0.3">
      <c r="A57" s="362"/>
      <c r="B57" s="410" t="s">
        <v>25</v>
      </c>
      <c r="C57" s="408" t="s">
        <v>26</v>
      </c>
      <c r="D57" s="313" t="s">
        <v>84</v>
      </c>
      <c r="E57" s="222">
        <f>F57+G57</f>
        <v>14130000</v>
      </c>
      <c r="F57" s="225">
        <v>14130000</v>
      </c>
      <c r="G57" s="26">
        <v>0</v>
      </c>
      <c r="H57" s="49">
        <v>0</v>
      </c>
      <c r="I57" s="214">
        <f t="shared" si="1"/>
        <v>7136928.9900000002</v>
      </c>
      <c r="J57" s="225">
        <v>7136928.9900000002</v>
      </c>
      <c r="K57" s="26">
        <v>0</v>
      </c>
      <c r="L57" s="49">
        <v>0</v>
      </c>
      <c r="M57" s="261">
        <f t="shared" si="2"/>
        <v>6993071.0099999998</v>
      </c>
      <c r="N57" s="218">
        <f t="shared" si="3"/>
        <v>6993071.0099999998</v>
      </c>
      <c r="O57" s="219">
        <f t="shared" si="4"/>
        <v>0</v>
      </c>
      <c r="P57" s="255">
        <f t="shared" si="5"/>
        <v>0</v>
      </c>
      <c r="Q57" s="256">
        <f t="shared" si="6"/>
        <v>50.509051592356691</v>
      </c>
      <c r="R57" s="36"/>
      <c r="S57" s="37"/>
      <c r="T57" s="37"/>
      <c r="U57" s="37"/>
      <c r="V57" s="37"/>
      <c r="W57" s="37"/>
      <c r="X57" s="37"/>
      <c r="Y57" s="37"/>
      <c r="Z57" s="37"/>
      <c r="AA57" s="37"/>
      <c r="AB57" s="37"/>
      <c r="AC57" s="37"/>
      <c r="AD57" s="37"/>
      <c r="AE57" s="37"/>
      <c r="AF57" s="37"/>
      <c r="AG57" s="37"/>
      <c r="AH57" s="37"/>
      <c r="AI57" s="37"/>
      <c r="AJ57" s="37"/>
      <c r="AK57" s="37"/>
      <c r="AL57" s="37"/>
      <c r="AM57" s="37"/>
      <c r="AN57" s="37"/>
    </row>
    <row r="58" spans="1:40" s="263" customFormat="1" ht="33" customHeight="1" x14ac:dyDescent="0.3">
      <c r="A58" s="362"/>
      <c r="B58" s="410"/>
      <c r="C58" s="408"/>
      <c r="D58" s="313" t="s">
        <v>85</v>
      </c>
      <c r="E58" s="222">
        <f t="shared" ref="E58:E59" si="24">F58+G58</f>
        <v>3687287</v>
      </c>
      <c r="F58" s="225">
        <v>3687287</v>
      </c>
      <c r="G58" s="26">
        <v>0</v>
      </c>
      <c r="H58" s="49">
        <v>0</v>
      </c>
      <c r="I58" s="214">
        <f t="shared" si="1"/>
        <v>1958504.6</v>
      </c>
      <c r="J58" s="225">
        <v>1958504.6</v>
      </c>
      <c r="K58" s="26">
        <v>0</v>
      </c>
      <c r="L58" s="49">
        <v>0</v>
      </c>
      <c r="M58" s="261">
        <f t="shared" si="2"/>
        <v>1728782.4</v>
      </c>
      <c r="N58" s="218">
        <f t="shared" si="3"/>
        <v>1728782.4</v>
      </c>
      <c r="O58" s="219">
        <f t="shared" si="4"/>
        <v>0</v>
      </c>
      <c r="P58" s="255">
        <f t="shared" si="5"/>
        <v>0</v>
      </c>
      <c r="Q58" s="256">
        <f t="shared" si="6"/>
        <v>53.115057222288364</v>
      </c>
      <c r="R58" s="65"/>
      <c r="S58" s="66"/>
      <c r="T58" s="66"/>
      <c r="U58" s="66"/>
      <c r="V58" s="66"/>
      <c r="W58" s="66"/>
      <c r="X58" s="66"/>
      <c r="Y58" s="66"/>
      <c r="Z58" s="66"/>
      <c r="AA58" s="66"/>
      <c r="AB58" s="66"/>
      <c r="AC58" s="66"/>
      <c r="AD58" s="66"/>
      <c r="AE58" s="66"/>
      <c r="AF58" s="66"/>
      <c r="AG58" s="66"/>
      <c r="AH58" s="66"/>
      <c r="AI58" s="66"/>
      <c r="AJ58" s="66"/>
      <c r="AK58" s="66"/>
      <c r="AL58" s="66"/>
      <c r="AM58" s="66"/>
      <c r="AN58" s="66"/>
    </row>
    <row r="59" spans="1:40" s="264" customFormat="1" ht="43.5" customHeight="1" thickBot="1" x14ac:dyDescent="0.35">
      <c r="A59" s="363"/>
      <c r="B59" s="411"/>
      <c r="C59" s="409"/>
      <c r="D59" s="314" t="s">
        <v>81</v>
      </c>
      <c r="E59" s="231">
        <f t="shared" si="24"/>
        <v>25173758</v>
      </c>
      <c r="F59" s="234">
        <v>25173758</v>
      </c>
      <c r="G59" s="73">
        <v>0</v>
      </c>
      <c r="H59" s="77">
        <v>0</v>
      </c>
      <c r="I59" s="181">
        <f t="shared" si="1"/>
        <v>12927035.32</v>
      </c>
      <c r="J59" s="265">
        <v>12927035.32</v>
      </c>
      <c r="K59" s="75">
        <v>0</v>
      </c>
      <c r="L59" s="76">
        <v>0</v>
      </c>
      <c r="M59" s="266">
        <f t="shared" si="2"/>
        <v>12246722.68</v>
      </c>
      <c r="N59" s="200">
        <f t="shared" si="3"/>
        <v>12246722.68</v>
      </c>
      <c r="O59" s="206">
        <f t="shared" si="4"/>
        <v>0</v>
      </c>
      <c r="P59" s="207">
        <f t="shared" si="5"/>
        <v>0</v>
      </c>
      <c r="Q59" s="208">
        <f t="shared" si="6"/>
        <v>51.351233772883653</v>
      </c>
      <c r="R59" s="36"/>
      <c r="S59" s="37"/>
      <c r="T59" s="37"/>
      <c r="U59" s="37"/>
      <c r="V59" s="37"/>
      <c r="W59" s="37"/>
      <c r="X59" s="37"/>
      <c r="Y59" s="37"/>
      <c r="Z59" s="37"/>
      <c r="AA59" s="37"/>
      <c r="AB59" s="37"/>
      <c r="AC59" s="37"/>
      <c r="AD59" s="37"/>
      <c r="AE59" s="37"/>
      <c r="AF59" s="37"/>
      <c r="AG59" s="37"/>
      <c r="AH59" s="37"/>
      <c r="AI59" s="37"/>
      <c r="AJ59" s="37"/>
      <c r="AK59" s="37"/>
      <c r="AL59" s="37"/>
      <c r="AM59" s="37"/>
      <c r="AN59" s="37"/>
    </row>
    <row r="60" spans="1:40" s="72" customFormat="1" ht="70" customHeight="1" x14ac:dyDescent="0.3">
      <c r="A60" s="361">
        <v>16</v>
      </c>
      <c r="B60" s="267"/>
      <c r="C60" s="268" t="s">
        <v>122</v>
      </c>
      <c r="D60" s="56" t="s">
        <v>80</v>
      </c>
      <c r="E60" s="238">
        <f>E61</f>
        <v>2678900</v>
      </c>
      <c r="F60" s="270">
        <f t="shared" ref="F60:L60" si="25">F61</f>
        <v>2678900</v>
      </c>
      <c r="G60" s="103">
        <f t="shared" si="25"/>
        <v>0</v>
      </c>
      <c r="H60" s="269">
        <f t="shared" si="25"/>
        <v>0</v>
      </c>
      <c r="I60" s="179">
        <f t="shared" si="1"/>
        <v>1423984</v>
      </c>
      <c r="J60" s="239">
        <f t="shared" si="25"/>
        <v>1423984</v>
      </c>
      <c r="K60" s="95">
        <f t="shared" si="25"/>
        <v>0</v>
      </c>
      <c r="L60" s="240">
        <f t="shared" si="25"/>
        <v>0</v>
      </c>
      <c r="M60" s="179">
        <f t="shared" si="2"/>
        <v>1254916</v>
      </c>
      <c r="N60" s="86">
        <f t="shared" si="3"/>
        <v>1254916</v>
      </c>
      <c r="O60" s="87">
        <f t="shared" si="4"/>
        <v>0</v>
      </c>
      <c r="P60" s="150">
        <f t="shared" si="5"/>
        <v>0</v>
      </c>
      <c r="Q60" s="89">
        <f t="shared" si="6"/>
        <v>53.15554891933256</v>
      </c>
      <c r="R60" s="65"/>
      <c r="S60" s="66"/>
      <c r="T60" s="66"/>
      <c r="U60" s="66"/>
      <c r="V60" s="66"/>
      <c r="W60" s="66"/>
      <c r="X60" s="66"/>
      <c r="Y60" s="66"/>
      <c r="Z60" s="66"/>
      <c r="AA60" s="66"/>
      <c r="AB60" s="66"/>
      <c r="AC60" s="66"/>
      <c r="AD60" s="66"/>
      <c r="AE60" s="66"/>
      <c r="AF60" s="66"/>
      <c r="AG60" s="66"/>
      <c r="AH60" s="66"/>
      <c r="AI60" s="66"/>
      <c r="AJ60" s="66"/>
      <c r="AK60" s="66"/>
      <c r="AL60" s="66"/>
      <c r="AM60" s="66"/>
      <c r="AN60" s="66"/>
    </row>
    <row r="61" spans="1:40" s="34" customFormat="1" ht="91" customHeight="1" thickBot="1" x14ac:dyDescent="0.35">
      <c r="A61" s="402"/>
      <c r="B61" s="164" t="s">
        <v>121</v>
      </c>
      <c r="C61" s="162" t="s">
        <v>123</v>
      </c>
      <c r="D61" s="160" t="s">
        <v>81</v>
      </c>
      <c r="E61" s="228">
        <f>F61</f>
        <v>2678900</v>
      </c>
      <c r="F61" s="229">
        <v>2678900</v>
      </c>
      <c r="G61" s="75">
        <v>0</v>
      </c>
      <c r="H61" s="230">
        <v>0</v>
      </c>
      <c r="I61" s="181">
        <f t="shared" si="1"/>
        <v>1423984</v>
      </c>
      <c r="J61" s="229">
        <v>1423984</v>
      </c>
      <c r="K61" s="75">
        <v>0</v>
      </c>
      <c r="L61" s="230">
        <v>0</v>
      </c>
      <c r="M61" s="181">
        <f t="shared" si="2"/>
        <v>1254916</v>
      </c>
      <c r="N61" s="182">
        <f t="shared" si="3"/>
        <v>1254916</v>
      </c>
      <c r="O61" s="206">
        <f t="shared" si="4"/>
        <v>0</v>
      </c>
      <c r="P61" s="207">
        <f t="shared" si="5"/>
        <v>0</v>
      </c>
      <c r="Q61" s="208">
        <f t="shared" si="6"/>
        <v>53.15554891933256</v>
      </c>
      <c r="R61" s="33"/>
    </row>
    <row r="62" spans="1:40" s="7" customFormat="1" ht="56.5" customHeight="1" x14ac:dyDescent="0.3">
      <c r="A62" s="361">
        <v>17</v>
      </c>
      <c r="B62" s="61"/>
      <c r="C62" s="92" t="s">
        <v>68</v>
      </c>
      <c r="D62" s="53" t="s">
        <v>80</v>
      </c>
      <c r="E62" s="179">
        <f>E63</f>
        <v>100000</v>
      </c>
      <c r="F62" s="86">
        <f t="shared" ref="F62:L62" si="26">F63</f>
        <v>100000</v>
      </c>
      <c r="G62" s="38">
        <f t="shared" si="26"/>
        <v>0</v>
      </c>
      <c r="H62" s="90">
        <f t="shared" si="26"/>
        <v>0</v>
      </c>
      <c r="I62" s="201">
        <f t="shared" si="1"/>
        <v>0</v>
      </c>
      <c r="J62" s="149">
        <f t="shared" si="26"/>
        <v>0</v>
      </c>
      <c r="K62" s="38">
        <f t="shared" si="26"/>
        <v>0</v>
      </c>
      <c r="L62" s="90">
        <f t="shared" si="26"/>
        <v>0</v>
      </c>
      <c r="M62" s="188">
        <f t="shared" si="2"/>
        <v>100000</v>
      </c>
      <c r="N62" s="48">
        <f t="shared" si="3"/>
        <v>100000</v>
      </c>
      <c r="O62" s="87">
        <f t="shared" si="4"/>
        <v>0</v>
      </c>
      <c r="P62" s="88">
        <f t="shared" si="5"/>
        <v>0</v>
      </c>
      <c r="Q62" s="189">
        <f t="shared" si="6"/>
        <v>0</v>
      </c>
      <c r="R62" s="6"/>
    </row>
    <row r="63" spans="1:40" s="4" customFormat="1" ht="48" customHeight="1" thickBot="1" x14ac:dyDescent="0.35">
      <c r="A63" s="402"/>
      <c r="B63" s="82" t="s">
        <v>66</v>
      </c>
      <c r="C63" s="315" t="s">
        <v>67</v>
      </c>
      <c r="D63" s="160" t="s">
        <v>81</v>
      </c>
      <c r="E63" s="187">
        <f>SUM(F63:G63)</f>
        <v>100000</v>
      </c>
      <c r="F63" s="182">
        <v>100000</v>
      </c>
      <c r="G63" s="21">
        <v>0</v>
      </c>
      <c r="H63" s="91">
        <v>0</v>
      </c>
      <c r="I63" s="204">
        <f t="shared" si="1"/>
        <v>0</v>
      </c>
      <c r="J63" s="205">
        <v>0</v>
      </c>
      <c r="K63" s="21">
        <v>0</v>
      </c>
      <c r="L63" s="91">
        <v>0</v>
      </c>
      <c r="M63" s="194">
        <f t="shared" si="2"/>
        <v>100000</v>
      </c>
      <c r="N63" s="200">
        <f t="shared" si="3"/>
        <v>100000</v>
      </c>
      <c r="O63" s="206">
        <f t="shared" si="4"/>
        <v>0</v>
      </c>
      <c r="P63" s="209">
        <f t="shared" si="5"/>
        <v>0</v>
      </c>
      <c r="Q63" s="210">
        <f t="shared" si="6"/>
        <v>0</v>
      </c>
      <c r="R63" s="5"/>
    </row>
    <row r="64" spans="1:40" s="7" customFormat="1" ht="65" customHeight="1" x14ac:dyDescent="0.3">
      <c r="A64" s="361">
        <v>18</v>
      </c>
      <c r="B64" s="64"/>
      <c r="C64" s="92" t="s">
        <v>124</v>
      </c>
      <c r="D64" s="53" t="s">
        <v>80</v>
      </c>
      <c r="E64" s="179">
        <f>E65</f>
        <v>440000</v>
      </c>
      <c r="F64" s="86">
        <f t="shared" ref="F64:L64" si="27">F65</f>
        <v>440000</v>
      </c>
      <c r="G64" s="38">
        <f t="shared" si="27"/>
        <v>0</v>
      </c>
      <c r="H64" s="90">
        <f t="shared" si="27"/>
        <v>0</v>
      </c>
      <c r="I64" s="201">
        <f t="shared" si="1"/>
        <v>0</v>
      </c>
      <c r="J64" s="149">
        <f t="shared" si="27"/>
        <v>0</v>
      </c>
      <c r="K64" s="38">
        <f t="shared" si="27"/>
        <v>0</v>
      </c>
      <c r="L64" s="90">
        <f t="shared" si="27"/>
        <v>0</v>
      </c>
      <c r="M64" s="188">
        <f t="shared" si="2"/>
        <v>440000</v>
      </c>
      <c r="N64" s="48">
        <f t="shared" si="3"/>
        <v>440000</v>
      </c>
      <c r="O64" s="87">
        <f t="shared" si="4"/>
        <v>0</v>
      </c>
      <c r="P64" s="88">
        <f t="shared" si="5"/>
        <v>0</v>
      </c>
      <c r="Q64" s="189">
        <f t="shared" si="6"/>
        <v>0</v>
      </c>
      <c r="R64" s="6"/>
    </row>
    <row r="65" spans="1:26" s="4" customFormat="1" ht="40" customHeight="1" thickBot="1" x14ac:dyDescent="0.35">
      <c r="A65" s="402"/>
      <c r="B65" s="94" t="s">
        <v>27</v>
      </c>
      <c r="C65" s="315" t="s">
        <v>28</v>
      </c>
      <c r="D65" s="160" t="s">
        <v>81</v>
      </c>
      <c r="E65" s="187">
        <f>F65</f>
        <v>440000</v>
      </c>
      <c r="F65" s="182">
        <v>440000</v>
      </c>
      <c r="G65" s="21">
        <v>0</v>
      </c>
      <c r="H65" s="91">
        <v>0</v>
      </c>
      <c r="I65" s="204">
        <f t="shared" si="1"/>
        <v>0</v>
      </c>
      <c r="J65" s="205">
        <v>0</v>
      </c>
      <c r="K65" s="21">
        <f t="shared" si="12"/>
        <v>0</v>
      </c>
      <c r="L65" s="91">
        <v>0</v>
      </c>
      <c r="M65" s="194">
        <f t="shared" si="2"/>
        <v>440000</v>
      </c>
      <c r="N65" s="200">
        <f t="shared" si="3"/>
        <v>440000</v>
      </c>
      <c r="O65" s="206">
        <f t="shared" si="4"/>
        <v>0</v>
      </c>
      <c r="P65" s="209">
        <f t="shared" si="5"/>
        <v>0</v>
      </c>
      <c r="Q65" s="210">
        <f t="shared" si="6"/>
        <v>0</v>
      </c>
      <c r="R65" s="5"/>
    </row>
    <row r="66" spans="1:26" s="98" customFormat="1" ht="53.5" customHeight="1" x14ac:dyDescent="0.3">
      <c r="A66" s="361">
        <v>19</v>
      </c>
      <c r="B66" s="67"/>
      <c r="C66" s="101" t="s">
        <v>69</v>
      </c>
      <c r="D66" s="53" t="s">
        <v>80</v>
      </c>
      <c r="E66" s="179">
        <f>SUM(E67:E69)</f>
        <v>2150000</v>
      </c>
      <c r="F66" s="86">
        <f t="shared" ref="F66:L66" si="28">SUM(F67:F69)</f>
        <v>2150000</v>
      </c>
      <c r="G66" s="38">
        <f t="shared" si="28"/>
        <v>0</v>
      </c>
      <c r="H66" s="90">
        <f t="shared" si="28"/>
        <v>0</v>
      </c>
      <c r="I66" s="179">
        <f t="shared" si="1"/>
        <v>1067245.2</v>
      </c>
      <c r="J66" s="86">
        <f t="shared" si="28"/>
        <v>1067245.2</v>
      </c>
      <c r="K66" s="38">
        <f t="shared" si="28"/>
        <v>0</v>
      </c>
      <c r="L66" s="90">
        <f t="shared" si="28"/>
        <v>0</v>
      </c>
      <c r="M66" s="179">
        <f t="shared" si="2"/>
        <v>1082754.8</v>
      </c>
      <c r="N66" s="86">
        <f t="shared" si="3"/>
        <v>1082754.8</v>
      </c>
      <c r="O66" s="87">
        <f t="shared" si="4"/>
        <v>0</v>
      </c>
      <c r="P66" s="150">
        <f t="shared" si="5"/>
        <v>0</v>
      </c>
      <c r="Q66" s="89">
        <f t="shared" si="6"/>
        <v>49.639311627906977</v>
      </c>
      <c r="R66" s="97"/>
    </row>
    <row r="67" spans="1:26" s="37" customFormat="1" ht="38.5" customHeight="1" x14ac:dyDescent="0.3">
      <c r="A67" s="362"/>
      <c r="B67" s="374" t="s">
        <v>58</v>
      </c>
      <c r="C67" s="412" t="s">
        <v>59</v>
      </c>
      <c r="D67" s="313" t="s">
        <v>125</v>
      </c>
      <c r="E67" s="222">
        <f>F67+G67</f>
        <v>300000</v>
      </c>
      <c r="F67" s="223">
        <v>300000</v>
      </c>
      <c r="G67" s="26">
        <v>0</v>
      </c>
      <c r="H67" s="224">
        <v>0</v>
      </c>
      <c r="I67" s="215">
        <f t="shared" si="1"/>
        <v>0</v>
      </c>
      <c r="J67" s="227">
        <v>0</v>
      </c>
      <c r="K67" s="26">
        <v>0</v>
      </c>
      <c r="L67" s="224">
        <f>K67</f>
        <v>0</v>
      </c>
      <c r="M67" s="214">
        <f t="shared" si="2"/>
        <v>300000</v>
      </c>
      <c r="N67" s="195">
        <f t="shared" si="3"/>
        <v>300000</v>
      </c>
      <c r="O67" s="219">
        <f t="shared" si="4"/>
        <v>0</v>
      </c>
      <c r="P67" s="255">
        <f t="shared" si="5"/>
        <v>0</v>
      </c>
      <c r="Q67" s="256">
        <f t="shared" si="6"/>
        <v>0</v>
      </c>
      <c r="R67" s="36"/>
    </row>
    <row r="68" spans="1:26" s="37" customFormat="1" ht="33" customHeight="1" x14ac:dyDescent="0.3">
      <c r="A68" s="362"/>
      <c r="B68" s="374"/>
      <c r="C68" s="412"/>
      <c r="D68" s="313" t="s">
        <v>84</v>
      </c>
      <c r="E68" s="222">
        <f>F68+G68</f>
        <v>1500000</v>
      </c>
      <c r="F68" s="223">
        <v>1500000</v>
      </c>
      <c r="G68" s="26">
        <v>0</v>
      </c>
      <c r="H68" s="224">
        <v>0</v>
      </c>
      <c r="I68" s="214">
        <f t="shared" si="1"/>
        <v>987317.2</v>
      </c>
      <c r="J68" s="223">
        <v>987317.2</v>
      </c>
      <c r="K68" s="26">
        <v>0</v>
      </c>
      <c r="L68" s="224">
        <v>0</v>
      </c>
      <c r="M68" s="214">
        <f t="shared" si="2"/>
        <v>512682.80000000005</v>
      </c>
      <c r="N68" s="195">
        <f t="shared" si="3"/>
        <v>512682.80000000005</v>
      </c>
      <c r="O68" s="219">
        <f t="shared" si="4"/>
        <v>0</v>
      </c>
      <c r="P68" s="255">
        <f t="shared" si="5"/>
        <v>0</v>
      </c>
      <c r="Q68" s="256">
        <f t="shared" si="6"/>
        <v>65.821146666666664</v>
      </c>
      <c r="R68" s="36"/>
    </row>
    <row r="69" spans="1:26" s="100" customFormat="1" ht="33" customHeight="1" thickBot="1" x14ac:dyDescent="0.35">
      <c r="A69" s="363"/>
      <c r="B69" s="375"/>
      <c r="C69" s="413"/>
      <c r="D69" s="314" t="s">
        <v>85</v>
      </c>
      <c r="E69" s="231">
        <f>F69+G69</f>
        <v>350000</v>
      </c>
      <c r="F69" s="232">
        <v>350000</v>
      </c>
      <c r="G69" s="73">
        <v>0</v>
      </c>
      <c r="H69" s="233">
        <v>0</v>
      </c>
      <c r="I69" s="181">
        <f t="shared" si="1"/>
        <v>79928</v>
      </c>
      <c r="J69" s="229">
        <v>79928</v>
      </c>
      <c r="K69" s="75">
        <v>0</v>
      </c>
      <c r="L69" s="230">
        <v>0</v>
      </c>
      <c r="M69" s="181">
        <f t="shared" si="2"/>
        <v>270072</v>
      </c>
      <c r="N69" s="182">
        <f t="shared" si="3"/>
        <v>270072</v>
      </c>
      <c r="O69" s="206">
        <f t="shared" si="4"/>
        <v>0</v>
      </c>
      <c r="P69" s="207">
        <f t="shared" si="5"/>
        <v>0</v>
      </c>
      <c r="Q69" s="208">
        <f t="shared" si="6"/>
        <v>22.836571428571428</v>
      </c>
      <c r="R69" s="99"/>
    </row>
    <row r="70" spans="1:26" s="72" customFormat="1" ht="51" customHeight="1" x14ac:dyDescent="0.3">
      <c r="A70" s="364">
        <v>20</v>
      </c>
      <c r="B70" s="96"/>
      <c r="C70" s="102" t="s">
        <v>127</v>
      </c>
      <c r="D70" s="96" t="s">
        <v>80</v>
      </c>
      <c r="E70" s="146">
        <f>E71</f>
        <v>50000</v>
      </c>
      <c r="F70" s="103">
        <f t="shared" ref="F70:L70" si="29">F71</f>
        <v>0</v>
      </c>
      <c r="G70" s="104">
        <f t="shared" si="29"/>
        <v>50000</v>
      </c>
      <c r="H70" s="273">
        <f t="shared" si="29"/>
        <v>50000</v>
      </c>
      <c r="I70" s="68">
        <f t="shared" si="1"/>
        <v>0</v>
      </c>
      <c r="J70" s="95">
        <f t="shared" si="29"/>
        <v>0</v>
      </c>
      <c r="K70" s="95">
        <f t="shared" si="29"/>
        <v>0</v>
      </c>
      <c r="L70" s="240">
        <f t="shared" si="29"/>
        <v>0</v>
      </c>
      <c r="M70" s="188">
        <f t="shared" si="2"/>
        <v>50000</v>
      </c>
      <c r="N70" s="68">
        <f t="shared" si="3"/>
        <v>0</v>
      </c>
      <c r="O70" s="14">
        <f t="shared" si="4"/>
        <v>50000</v>
      </c>
      <c r="P70" s="122">
        <f t="shared" si="5"/>
        <v>50000</v>
      </c>
      <c r="Q70" s="274">
        <f t="shared" si="6"/>
        <v>0</v>
      </c>
      <c r="R70" s="71"/>
    </row>
    <row r="71" spans="1:26" s="34" customFormat="1" ht="42" customHeight="1" thickBot="1" x14ac:dyDescent="0.35">
      <c r="A71" s="364"/>
      <c r="B71" s="105" t="s">
        <v>126</v>
      </c>
      <c r="C71" s="106" t="s">
        <v>128</v>
      </c>
      <c r="D71" s="83" t="s">
        <v>81</v>
      </c>
      <c r="E71" s="145">
        <f>F71+G71</f>
        <v>50000</v>
      </c>
      <c r="F71" s="75">
        <v>0</v>
      </c>
      <c r="G71" s="74">
        <v>50000</v>
      </c>
      <c r="H71" s="275">
        <v>50000</v>
      </c>
      <c r="I71" s="277">
        <f t="shared" si="1"/>
        <v>0</v>
      </c>
      <c r="J71" s="75">
        <v>0</v>
      </c>
      <c r="K71" s="75">
        <v>0</v>
      </c>
      <c r="L71" s="230">
        <f>K71</f>
        <v>0</v>
      </c>
      <c r="M71" s="194">
        <f t="shared" si="2"/>
        <v>50000</v>
      </c>
      <c r="N71" s="278">
        <f t="shared" si="3"/>
        <v>0</v>
      </c>
      <c r="O71" s="16">
        <f t="shared" si="4"/>
        <v>50000</v>
      </c>
      <c r="P71" s="129">
        <f t="shared" si="5"/>
        <v>50000</v>
      </c>
      <c r="Q71" s="279">
        <f t="shared" si="6"/>
        <v>0</v>
      </c>
      <c r="R71" s="33"/>
    </row>
    <row r="72" spans="1:26" s="78" customFormat="1" ht="48.5" customHeight="1" x14ac:dyDescent="0.3">
      <c r="A72" s="361">
        <v>21</v>
      </c>
      <c r="B72" s="107"/>
      <c r="C72" s="108" t="s">
        <v>102</v>
      </c>
      <c r="D72" s="53" t="s">
        <v>80</v>
      </c>
      <c r="E72" s="179">
        <f>F72+G72</f>
        <v>150000</v>
      </c>
      <c r="F72" s="149">
        <v>0</v>
      </c>
      <c r="G72" s="14">
        <f>G73</f>
        <v>150000</v>
      </c>
      <c r="H72" s="168">
        <f>H73</f>
        <v>150000</v>
      </c>
      <c r="I72" s="179">
        <f t="shared" ref="I72:I102" si="30">J72+K72</f>
        <v>150000</v>
      </c>
      <c r="J72" s="149">
        <v>0</v>
      </c>
      <c r="K72" s="14">
        <f>K73</f>
        <v>150000</v>
      </c>
      <c r="L72" s="168">
        <f>L73</f>
        <v>150000</v>
      </c>
      <c r="M72" s="280">
        <f t="shared" ref="M72:M102" si="31">N72+O72</f>
        <v>0</v>
      </c>
      <c r="N72" s="68">
        <f t="shared" ref="N72:N102" si="32">F72-J72</f>
        <v>0</v>
      </c>
      <c r="O72" s="87">
        <f t="shared" ref="O72:O102" si="33">G72-K72</f>
        <v>0</v>
      </c>
      <c r="P72" s="88">
        <f t="shared" ref="P72:P102" si="34">H72-L72</f>
        <v>0</v>
      </c>
      <c r="Q72" s="189">
        <f t="shared" ref="Q72:Q106" si="35">I72*100/E72</f>
        <v>100</v>
      </c>
      <c r="R72" s="28"/>
      <c r="S72" s="25"/>
      <c r="T72" s="25"/>
      <c r="U72" s="25"/>
      <c r="V72" s="25"/>
      <c r="W72" s="25"/>
      <c r="X72" s="25"/>
      <c r="Y72" s="25"/>
      <c r="Z72" s="25"/>
    </row>
    <row r="73" spans="1:26" s="80" customFormat="1" ht="42" customHeight="1" thickBot="1" x14ac:dyDescent="0.35">
      <c r="A73" s="402"/>
      <c r="B73" s="79" t="s">
        <v>100</v>
      </c>
      <c r="C73" s="109" t="s">
        <v>101</v>
      </c>
      <c r="D73" s="160" t="s">
        <v>84</v>
      </c>
      <c r="E73" s="187">
        <f>F73+G73</f>
        <v>150000</v>
      </c>
      <c r="F73" s="205">
        <v>0</v>
      </c>
      <c r="G73" s="16">
        <v>150000</v>
      </c>
      <c r="H73" s="281">
        <f>G73</f>
        <v>150000</v>
      </c>
      <c r="I73" s="181">
        <f t="shared" si="30"/>
        <v>150000</v>
      </c>
      <c r="J73" s="205">
        <v>0</v>
      </c>
      <c r="K73" s="16">
        <v>150000</v>
      </c>
      <c r="L73" s="281">
        <f>K73</f>
        <v>150000</v>
      </c>
      <c r="M73" s="283">
        <f t="shared" si="31"/>
        <v>0</v>
      </c>
      <c r="N73" s="278">
        <f t="shared" si="32"/>
        <v>0</v>
      </c>
      <c r="O73" s="206">
        <f t="shared" si="33"/>
        <v>0</v>
      </c>
      <c r="P73" s="209">
        <f t="shared" si="34"/>
        <v>0</v>
      </c>
      <c r="Q73" s="210">
        <f t="shared" si="35"/>
        <v>100</v>
      </c>
      <c r="R73" s="27"/>
      <c r="S73" s="8"/>
      <c r="T73" s="8"/>
      <c r="U73" s="8"/>
      <c r="V73" s="8"/>
      <c r="W73" s="8"/>
      <c r="X73" s="8"/>
      <c r="Y73" s="8"/>
      <c r="Z73" s="8"/>
    </row>
    <row r="74" spans="1:26" s="7" customFormat="1" ht="74" customHeight="1" x14ac:dyDescent="0.3">
      <c r="A74" s="361">
        <v>22</v>
      </c>
      <c r="B74" s="81"/>
      <c r="C74" s="92" t="s">
        <v>129</v>
      </c>
      <c r="D74" s="53" t="s">
        <v>80</v>
      </c>
      <c r="E74" s="179">
        <v>100000</v>
      </c>
      <c r="F74" s="86">
        <v>100000</v>
      </c>
      <c r="G74" s="38">
        <f t="shared" ref="G74:L74" si="36">G75</f>
        <v>0</v>
      </c>
      <c r="H74" s="90">
        <f t="shared" si="36"/>
        <v>0</v>
      </c>
      <c r="I74" s="201">
        <f t="shared" si="30"/>
        <v>0</v>
      </c>
      <c r="J74" s="149">
        <f t="shared" si="36"/>
        <v>0</v>
      </c>
      <c r="K74" s="38">
        <f t="shared" si="36"/>
        <v>0</v>
      </c>
      <c r="L74" s="90">
        <f t="shared" si="36"/>
        <v>0</v>
      </c>
      <c r="M74" s="188">
        <f t="shared" si="31"/>
        <v>100000</v>
      </c>
      <c r="N74" s="48">
        <f t="shared" si="32"/>
        <v>100000</v>
      </c>
      <c r="O74" s="87">
        <f t="shared" si="33"/>
        <v>0</v>
      </c>
      <c r="P74" s="88">
        <f t="shared" si="34"/>
        <v>0</v>
      </c>
      <c r="Q74" s="189">
        <f t="shared" si="35"/>
        <v>0</v>
      </c>
      <c r="R74" s="6"/>
    </row>
    <row r="75" spans="1:26" s="4" customFormat="1" ht="49" customHeight="1" thickBot="1" x14ac:dyDescent="0.35">
      <c r="A75" s="402"/>
      <c r="B75" s="82" t="s">
        <v>29</v>
      </c>
      <c r="C75" s="315" t="s">
        <v>30</v>
      </c>
      <c r="D75" s="160" t="s">
        <v>81</v>
      </c>
      <c r="E75" s="187">
        <f>F75</f>
        <v>100000</v>
      </c>
      <c r="F75" s="182">
        <v>100000</v>
      </c>
      <c r="G75" s="21">
        <f>H75</f>
        <v>0</v>
      </c>
      <c r="H75" s="91">
        <v>0</v>
      </c>
      <c r="I75" s="204">
        <f t="shared" si="30"/>
        <v>0</v>
      </c>
      <c r="J75" s="205">
        <v>0</v>
      </c>
      <c r="K75" s="21">
        <f t="shared" si="12"/>
        <v>0</v>
      </c>
      <c r="L75" s="91">
        <v>0</v>
      </c>
      <c r="M75" s="194">
        <f t="shared" si="31"/>
        <v>100000</v>
      </c>
      <c r="N75" s="200">
        <f t="shared" si="32"/>
        <v>100000</v>
      </c>
      <c r="O75" s="206">
        <f t="shared" si="33"/>
        <v>0</v>
      </c>
      <c r="P75" s="209">
        <f t="shared" si="34"/>
        <v>0</v>
      </c>
      <c r="Q75" s="210">
        <f t="shared" si="35"/>
        <v>0</v>
      </c>
      <c r="R75" s="5"/>
    </row>
    <row r="76" spans="1:26" s="7" customFormat="1" ht="54" customHeight="1" x14ac:dyDescent="0.3">
      <c r="A76" s="361">
        <v>23</v>
      </c>
      <c r="B76" s="81"/>
      <c r="C76" s="92" t="s">
        <v>70</v>
      </c>
      <c r="D76" s="53" t="s">
        <v>80</v>
      </c>
      <c r="E76" s="179">
        <f>E77</f>
        <v>59040</v>
      </c>
      <c r="F76" s="86">
        <f t="shared" ref="F76:L76" si="37">F77</f>
        <v>59040</v>
      </c>
      <c r="G76" s="38">
        <f t="shared" si="37"/>
        <v>0</v>
      </c>
      <c r="H76" s="90">
        <f t="shared" si="37"/>
        <v>0</v>
      </c>
      <c r="I76" s="179">
        <f t="shared" si="30"/>
        <v>14760</v>
      </c>
      <c r="J76" s="86">
        <f t="shared" si="37"/>
        <v>14760</v>
      </c>
      <c r="K76" s="38">
        <f t="shared" si="37"/>
        <v>0</v>
      </c>
      <c r="L76" s="90">
        <f t="shared" si="37"/>
        <v>0</v>
      </c>
      <c r="M76" s="188">
        <f t="shared" si="31"/>
        <v>44280</v>
      </c>
      <c r="N76" s="48">
        <f t="shared" si="32"/>
        <v>44280</v>
      </c>
      <c r="O76" s="87">
        <f t="shared" si="33"/>
        <v>0</v>
      </c>
      <c r="P76" s="88">
        <f t="shared" si="34"/>
        <v>0</v>
      </c>
      <c r="Q76" s="189">
        <f t="shared" si="35"/>
        <v>25</v>
      </c>
      <c r="R76" s="6"/>
    </row>
    <row r="77" spans="1:26" s="4" customFormat="1" ht="50" customHeight="1" thickBot="1" x14ac:dyDescent="0.35">
      <c r="A77" s="402"/>
      <c r="B77" s="82" t="s">
        <v>29</v>
      </c>
      <c r="C77" s="315" t="s">
        <v>30</v>
      </c>
      <c r="D77" s="160" t="s">
        <v>81</v>
      </c>
      <c r="E77" s="187">
        <f>F77+G77</f>
        <v>59040</v>
      </c>
      <c r="F77" s="182">
        <v>59040</v>
      </c>
      <c r="G77" s="21">
        <v>0</v>
      </c>
      <c r="H77" s="91">
        <v>0</v>
      </c>
      <c r="I77" s="181">
        <f t="shared" si="30"/>
        <v>14760</v>
      </c>
      <c r="J77" s="182">
        <v>14760</v>
      </c>
      <c r="K77" s="21">
        <v>0</v>
      </c>
      <c r="L77" s="91">
        <f>K77</f>
        <v>0</v>
      </c>
      <c r="M77" s="194">
        <f t="shared" si="31"/>
        <v>44280</v>
      </c>
      <c r="N77" s="200">
        <f t="shared" si="32"/>
        <v>44280</v>
      </c>
      <c r="O77" s="206">
        <f t="shared" si="33"/>
        <v>0</v>
      </c>
      <c r="P77" s="209">
        <f t="shared" si="34"/>
        <v>0</v>
      </c>
      <c r="Q77" s="210">
        <f t="shared" si="35"/>
        <v>25</v>
      </c>
      <c r="R77" s="5"/>
    </row>
    <row r="78" spans="1:26" s="7" customFormat="1" ht="72" customHeight="1" x14ac:dyDescent="0.3">
      <c r="A78" s="361">
        <v>24</v>
      </c>
      <c r="B78" s="61"/>
      <c r="C78" s="92" t="s">
        <v>130</v>
      </c>
      <c r="D78" s="53" t="s">
        <v>80</v>
      </c>
      <c r="E78" s="179">
        <f>E79</f>
        <v>1000000</v>
      </c>
      <c r="F78" s="86">
        <f t="shared" ref="F78:L78" si="38">F79</f>
        <v>1000000</v>
      </c>
      <c r="G78" s="38">
        <f>SUM(G79)</f>
        <v>0</v>
      </c>
      <c r="H78" s="90">
        <f>SUM(H79)</f>
        <v>0</v>
      </c>
      <c r="I78" s="179">
        <f t="shared" si="30"/>
        <v>6440</v>
      </c>
      <c r="J78" s="86">
        <f t="shared" si="38"/>
        <v>6440</v>
      </c>
      <c r="K78" s="38">
        <f t="shared" si="38"/>
        <v>0</v>
      </c>
      <c r="L78" s="90">
        <f t="shared" si="38"/>
        <v>0</v>
      </c>
      <c r="M78" s="188">
        <f t="shared" si="31"/>
        <v>993560</v>
      </c>
      <c r="N78" s="48">
        <f t="shared" si="32"/>
        <v>993560</v>
      </c>
      <c r="O78" s="87">
        <f t="shared" si="33"/>
        <v>0</v>
      </c>
      <c r="P78" s="88">
        <f t="shared" si="34"/>
        <v>0</v>
      </c>
      <c r="Q78" s="189">
        <f t="shared" si="35"/>
        <v>0.64400000000000002</v>
      </c>
      <c r="R78" s="6"/>
    </row>
    <row r="79" spans="1:26" s="4" customFormat="1" ht="47" customHeight="1" thickBot="1" x14ac:dyDescent="0.35">
      <c r="A79" s="402"/>
      <c r="B79" s="94" t="s">
        <v>31</v>
      </c>
      <c r="C79" s="315" t="s">
        <v>32</v>
      </c>
      <c r="D79" s="160" t="s">
        <v>81</v>
      </c>
      <c r="E79" s="187">
        <f>F79+G79</f>
        <v>1000000</v>
      </c>
      <c r="F79" s="182">
        <v>1000000</v>
      </c>
      <c r="G79" s="21">
        <v>0</v>
      </c>
      <c r="H79" s="91">
        <v>0</v>
      </c>
      <c r="I79" s="181">
        <f t="shared" si="30"/>
        <v>6440</v>
      </c>
      <c r="J79" s="182">
        <v>6440</v>
      </c>
      <c r="K79" s="21">
        <v>0</v>
      </c>
      <c r="L79" s="91">
        <f>K79</f>
        <v>0</v>
      </c>
      <c r="M79" s="194">
        <f t="shared" si="31"/>
        <v>993560</v>
      </c>
      <c r="N79" s="200">
        <f t="shared" si="32"/>
        <v>993560</v>
      </c>
      <c r="O79" s="206">
        <f t="shared" si="33"/>
        <v>0</v>
      </c>
      <c r="P79" s="209">
        <f t="shared" si="34"/>
        <v>0</v>
      </c>
      <c r="Q79" s="210">
        <f t="shared" si="35"/>
        <v>0.64400000000000002</v>
      </c>
      <c r="R79" s="5"/>
    </row>
    <row r="80" spans="1:26" s="7" customFormat="1" ht="47.5" customHeight="1" x14ac:dyDescent="0.3">
      <c r="A80" s="361">
        <v>25</v>
      </c>
      <c r="B80" s="61"/>
      <c r="C80" s="92" t="s">
        <v>71</v>
      </c>
      <c r="D80" s="53" t="s">
        <v>80</v>
      </c>
      <c r="E80" s="179">
        <f>E81</f>
        <v>80000</v>
      </c>
      <c r="F80" s="149">
        <f t="shared" ref="F80:L80" si="39">F81</f>
        <v>0</v>
      </c>
      <c r="G80" s="14">
        <f t="shared" si="39"/>
        <v>80000</v>
      </c>
      <c r="H80" s="90">
        <f t="shared" si="39"/>
        <v>0</v>
      </c>
      <c r="I80" s="201">
        <f t="shared" si="30"/>
        <v>0</v>
      </c>
      <c r="J80" s="149">
        <f t="shared" si="39"/>
        <v>0</v>
      </c>
      <c r="K80" s="38">
        <f t="shared" si="39"/>
        <v>0</v>
      </c>
      <c r="L80" s="90">
        <f t="shared" si="39"/>
        <v>0</v>
      </c>
      <c r="M80" s="188">
        <f t="shared" si="31"/>
        <v>80000</v>
      </c>
      <c r="N80" s="68">
        <f t="shared" si="32"/>
        <v>0</v>
      </c>
      <c r="O80" s="87">
        <f t="shared" si="33"/>
        <v>80000</v>
      </c>
      <c r="P80" s="88">
        <f t="shared" si="34"/>
        <v>0</v>
      </c>
      <c r="Q80" s="189">
        <f t="shared" si="35"/>
        <v>0</v>
      </c>
      <c r="R80" s="6"/>
    </row>
    <row r="81" spans="1:29" s="4" customFormat="1" ht="42" customHeight="1" thickBot="1" x14ac:dyDescent="0.35">
      <c r="A81" s="363"/>
      <c r="B81" s="55" t="s">
        <v>33</v>
      </c>
      <c r="C81" s="85" t="s">
        <v>34</v>
      </c>
      <c r="D81" s="54"/>
      <c r="E81" s="181">
        <f>G81</f>
        <v>80000</v>
      </c>
      <c r="F81" s="205">
        <v>0</v>
      </c>
      <c r="G81" s="16">
        <v>80000</v>
      </c>
      <c r="H81" s="91">
        <v>0</v>
      </c>
      <c r="I81" s="204">
        <f t="shared" si="30"/>
        <v>0</v>
      </c>
      <c r="J81" s="205">
        <v>0</v>
      </c>
      <c r="K81" s="21">
        <f>L81</f>
        <v>0</v>
      </c>
      <c r="L81" s="91">
        <v>0</v>
      </c>
      <c r="M81" s="194">
        <f t="shared" si="31"/>
        <v>80000</v>
      </c>
      <c r="N81" s="278">
        <f t="shared" si="32"/>
        <v>0</v>
      </c>
      <c r="O81" s="206">
        <f t="shared" si="33"/>
        <v>80000</v>
      </c>
      <c r="P81" s="209">
        <f t="shared" si="34"/>
        <v>0</v>
      </c>
      <c r="Q81" s="210">
        <f t="shared" si="35"/>
        <v>0</v>
      </c>
      <c r="R81" s="5"/>
    </row>
    <row r="82" spans="1:29" s="4" customFormat="1" ht="41" customHeight="1" x14ac:dyDescent="0.3">
      <c r="A82" s="368">
        <v>26</v>
      </c>
      <c r="B82" s="60"/>
      <c r="C82" s="286" t="s">
        <v>131</v>
      </c>
      <c r="D82" s="186" t="s">
        <v>80</v>
      </c>
      <c r="E82" s="285">
        <f>SUM(E83:E87)</f>
        <v>20090910</v>
      </c>
      <c r="F82" s="166">
        <f>SUM(F83:F87)</f>
        <v>19513410</v>
      </c>
      <c r="G82" s="13">
        <f>SUM(G83:G87)</f>
        <v>577500</v>
      </c>
      <c r="H82" s="24">
        <f>SUM(H83:H87)</f>
        <v>0</v>
      </c>
      <c r="I82" s="288">
        <f t="shared" si="30"/>
        <v>5077539.7</v>
      </c>
      <c r="J82" s="166">
        <f>SUM(J83:J87)</f>
        <v>4854532.6000000006</v>
      </c>
      <c r="K82" s="13">
        <f>SUM(K83:K87)</f>
        <v>223007.1</v>
      </c>
      <c r="L82" s="24">
        <f>SUM(L83:L87)</f>
        <v>0</v>
      </c>
      <c r="M82" s="288">
        <f t="shared" si="31"/>
        <v>15013370.299999999</v>
      </c>
      <c r="N82" s="86">
        <f t="shared" si="32"/>
        <v>14658877.399999999</v>
      </c>
      <c r="O82" s="87">
        <f t="shared" si="33"/>
        <v>354492.9</v>
      </c>
      <c r="P82" s="150">
        <f t="shared" si="34"/>
        <v>0</v>
      </c>
      <c r="Q82" s="89">
        <f t="shared" si="35"/>
        <v>25.272820892632538</v>
      </c>
      <c r="R82" s="5"/>
    </row>
    <row r="83" spans="1:29" s="34" customFormat="1" ht="33" customHeight="1" x14ac:dyDescent="0.3">
      <c r="A83" s="370"/>
      <c r="B83" s="421" t="s">
        <v>36</v>
      </c>
      <c r="C83" s="422" t="s">
        <v>37</v>
      </c>
      <c r="D83" s="423" t="s">
        <v>35</v>
      </c>
      <c r="E83" s="222">
        <f>F83+G83</f>
        <v>4405240</v>
      </c>
      <c r="F83" s="223">
        <v>3827740</v>
      </c>
      <c r="G83" s="424">
        <v>577500</v>
      </c>
      <c r="H83" s="49">
        <v>0</v>
      </c>
      <c r="I83" s="425">
        <f t="shared" si="30"/>
        <v>521091.88</v>
      </c>
      <c r="J83" s="223">
        <v>298084.78000000003</v>
      </c>
      <c r="K83" s="424">
        <v>223007.1</v>
      </c>
      <c r="L83" s="49">
        <v>0</v>
      </c>
      <c r="M83" s="425">
        <f t="shared" si="31"/>
        <v>3884148.1199999996</v>
      </c>
      <c r="N83" s="195">
        <f t="shared" si="32"/>
        <v>3529655.2199999997</v>
      </c>
      <c r="O83" s="219">
        <f t="shared" si="33"/>
        <v>354492.9</v>
      </c>
      <c r="P83" s="255">
        <f t="shared" si="34"/>
        <v>0</v>
      </c>
      <c r="Q83" s="256">
        <f t="shared" si="35"/>
        <v>11.828910116134422</v>
      </c>
      <c r="R83" s="33"/>
    </row>
    <row r="84" spans="1:29" s="34" customFormat="1" ht="41" customHeight="1" x14ac:dyDescent="0.3">
      <c r="A84" s="370"/>
      <c r="B84" s="421" t="s">
        <v>38</v>
      </c>
      <c r="C84" s="422" t="s">
        <v>39</v>
      </c>
      <c r="D84" s="426"/>
      <c r="E84" s="222">
        <f>F84+G84</f>
        <v>15013870</v>
      </c>
      <c r="F84" s="223">
        <v>15013870</v>
      </c>
      <c r="G84" s="26">
        <v>0</v>
      </c>
      <c r="H84" s="49">
        <v>0</v>
      </c>
      <c r="I84" s="425">
        <f t="shared" si="30"/>
        <v>4505614.67</v>
      </c>
      <c r="J84" s="223">
        <v>4505614.67</v>
      </c>
      <c r="K84" s="26">
        <v>0</v>
      </c>
      <c r="L84" s="49">
        <f>K84</f>
        <v>0</v>
      </c>
      <c r="M84" s="425">
        <f t="shared" si="31"/>
        <v>10508255.33</v>
      </c>
      <c r="N84" s="195">
        <f t="shared" si="32"/>
        <v>10508255.33</v>
      </c>
      <c r="O84" s="219">
        <f t="shared" si="33"/>
        <v>0</v>
      </c>
      <c r="P84" s="255">
        <f t="shared" si="34"/>
        <v>0</v>
      </c>
      <c r="Q84" s="256">
        <f t="shared" si="35"/>
        <v>30.009682180543724</v>
      </c>
      <c r="R84" s="33"/>
    </row>
    <row r="85" spans="1:29" s="34" customFormat="1" ht="40.5" customHeight="1" x14ac:dyDescent="0.3">
      <c r="A85" s="370"/>
      <c r="B85" s="358" t="s">
        <v>50</v>
      </c>
      <c r="C85" s="422" t="s">
        <v>49</v>
      </c>
      <c r="D85" s="426"/>
      <c r="E85" s="222">
        <f>F85+G85</f>
        <v>111800</v>
      </c>
      <c r="F85" s="223">
        <v>111800</v>
      </c>
      <c r="G85" s="26">
        <v>0</v>
      </c>
      <c r="H85" s="49">
        <v>0</v>
      </c>
      <c r="I85" s="425">
        <f t="shared" si="30"/>
        <v>7225</v>
      </c>
      <c r="J85" s="223">
        <v>7225</v>
      </c>
      <c r="K85" s="26">
        <v>0</v>
      </c>
      <c r="L85" s="49">
        <v>0</v>
      </c>
      <c r="M85" s="425">
        <f t="shared" si="31"/>
        <v>104575</v>
      </c>
      <c r="N85" s="195">
        <f t="shared" si="32"/>
        <v>104575</v>
      </c>
      <c r="O85" s="219">
        <f t="shared" si="33"/>
        <v>0</v>
      </c>
      <c r="P85" s="255">
        <f t="shared" si="34"/>
        <v>0</v>
      </c>
      <c r="Q85" s="256">
        <f t="shared" si="35"/>
        <v>6.4624329159212879</v>
      </c>
      <c r="R85" s="33"/>
    </row>
    <row r="86" spans="1:29" s="4" customFormat="1" ht="34.5" customHeight="1" x14ac:dyDescent="0.3">
      <c r="A86" s="370"/>
      <c r="B86" s="427" t="s">
        <v>40</v>
      </c>
      <c r="C86" s="428" t="s">
        <v>41</v>
      </c>
      <c r="D86" s="426"/>
      <c r="E86" s="214">
        <f>F86</f>
        <v>400000</v>
      </c>
      <c r="F86" s="195">
        <v>400000</v>
      </c>
      <c r="G86" s="20">
        <v>0</v>
      </c>
      <c r="H86" s="429">
        <v>0</v>
      </c>
      <c r="I86" s="425">
        <f t="shared" si="30"/>
        <v>19380</v>
      </c>
      <c r="J86" s="195">
        <v>19380</v>
      </c>
      <c r="K86" s="20">
        <f t="shared" ref="K86" si="40">L86</f>
        <v>0</v>
      </c>
      <c r="L86" s="429">
        <v>0</v>
      </c>
      <c r="M86" s="425">
        <f t="shared" si="31"/>
        <v>380620</v>
      </c>
      <c r="N86" s="195">
        <f t="shared" si="32"/>
        <v>380620</v>
      </c>
      <c r="O86" s="219">
        <f t="shared" si="33"/>
        <v>0</v>
      </c>
      <c r="P86" s="255">
        <f t="shared" si="34"/>
        <v>0</v>
      </c>
      <c r="Q86" s="256">
        <f t="shared" si="35"/>
        <v>4.8449999999999998</v>
      </c>
      <c r="R86" s="5"/>
    </row>
    <row r="87" spans="1:29" s="4" customFormat="1" ht="45" customHeight="1" thickBot="1" x14ac:dyDescent="0.35">
      <c r="A87" s="369"/>
      <c r="B87" s="138">
        <v>3719760</v>
      </c>
      <c r="C87" s="289" t="s">
        <v>132</v>
      </c>
      <c r="D87" s="290" t="s">
        <v>48</v>
      </c>
      <c r="E87" s="187">
        <f>F87+G87</f>
        <v>160000</v>
      </c>
      <c r="F87" s="84">
        <v>160000</v>
      </c>
      <c r="G87" s="18">
        <v>0</v>
      </c>
      <c r="H87" s="19">
        <v>0</v>
      </c>
      <c r="I87" s="291">
        <f t="shared" si="30"/>
        <v>24228.15</v>
      </c>
      <c r="J87" s="182">
        <v>24228.15</v>
      </c>
      <c r="K87" s="21">
        <v>0</v>
      </c>
      <c r="L87" s="22">
        <v>0</v>
      </c>
      <c r="M87" s="291">
        <f t="shared" si="31"/>
        <v>135771.85</v>
      </c>
      <c r="N87" s="182">
        <f t="shared" si="32"/>
        <v>135771.85</v>
      </c>
      <c r="O87" s="206">
        <f t="shared" si="33"/>
        <v>0</v>
      </c>
      <c r="P87" s="207">
        <f t="shared" si="34"/>
        <v>0</v>
      </c>
      <c r="Q87" s="208">
        <f t="shared" si="35"/>
        <v>15.14259375</v>
      </c>
      <c r="R87" s="5"/>
    </row>
    <row r="88" spans="1:29" s="4" customFormat="1" ht="59" customHeight="1" x14ac:dyDescent="0.3">
      <c r="A88" s="361">
        <v>27</v>
      </c>
      <c r="B88" s="60"/>
      <c r="C88" s="92" t="s">
        <v>133</v>
      </c>
      <c r="D88" s="56" t="s">
        <v>80</v>
      </c>
      <c r="E88" s="285">
        <f>F88</f>
        <v>800000</v>
      </c>
      <c r="F88" s="165">
        <f t="shared" ref="F88:L88" si="41">F89</f>
        <v>800000</v>
      </c>
      <c r="G88" s="292">
        <f t="shared" si="41"/>
        <v>0</v>
      </c>
      <c r="H88" s="284">
        <f t="shared" si="41"/>
        <v>0</v>
      </c>
      <c r="I88" s="201">
        <f t="shared" si="30"/>
        <v>0</v>
      </c>
      <c r="J88" s="293">
        <f t="shared" si="41"/>
        <v>0</v>
      </c>
      <c r="K88" s="23">
        <f t="shared" si="41"/>
        <v>0</v>
      </c>
      <c r="L88" s="287">
        <f t="shared" si="41"/>
        <v>0</v>
      </c>
      <c r="M88" s="179">
        <f t="shared" si="31"/>
        <v>800000</v>
      </c>
      <c r="N88" s="86">
        <f t="shared" si="32"/>
        <v>800000</v>
      </c>
      <c r="O88" s="87">
        <f t="shared" si="33"/>
        <v>0</v>
      </c>
      <c r="P88" s="150">
        <f t="shared" si="34"/>
        <v>0</v>
      </c>
      <c r="Q88" s="89">
        <f t="shared" si="35"/>
        <v>0</v>
      </c>
      <c r="R88" s="5"/>
    </row>
    <row r="89" spans="1:29" s="4" customFormat="1" ht="65.5" customHeight="1" thickBot="1" x14ac:dyDescent="0.35">
      <c r="A89" s="402"/>
      <c r="B89" s="94" t="s">
        <v>43</v>
      </c>
      <c r="C89" s="315" t="s">
        <v>44</v>
      </c>
      <c r="D89" s="54" t="s">
        <v>42</v>
      </c>
      <c r="E89" s="187">
        <f>F89</f>
        <v>800000</v>
      </c>
      <c r="F89" s="182">
        <v>800000</v>
      </c>
      <c r="G89" s="21">
        <v>0</v>
      </c>
      <c r="H89" s="91">
        <v>0</v>
      </c>
      <c r="I89" s="204">
        <f t="shared" si="30"/>
        <v>0</v>
      </c>
      <c r="J89" s="205">
        <v>0</v>
      </c>
      <c r="K89" s="21">
        <v>0</v>
      </c>
      <c r="L89" s="91">
        <v>0</v>
      </c>
      <c r="M89" s="181">
        <f t="shared" si="31"/>
        <v>800000</v>
      </c>
      <c r="N89" s="182">
        <f t="shared" si="32"/>
        <v>800000</v>
      </c>
      <c r="O89" s="206">
        <f t="shared" si="33"/>
        <v>0</v>
      </c>
      <c r="P89" s="207">
        <f t="shared" si="34"/>
        <v>0</v>
      </c>
      <c r="Q89" s="208">
        <f t="shared" si="35"/>
        <v>0</v>
      </c>
      <c r="R89" s="5"/>
    </row>
    <row r="90" spans="1:29" s="4" customFormat="1" ht="54" customHeight="1" x14ac:dyDescent="0.3">
      <c r="A90" s="361">
        <v>28</v>
      </c>
      <c r="B90" s="61"/>
      <c r="C90" s="92" t="s">
        <v>134</v>
      </c>
      <c r="D90" s="53" t="s">
        <v>80</v>
      </c>
      <c r="E90" s="179">
        <f>E91</f>
        <v>116000</v>
      </c>
      <c r="F90" s="86">
        <f t="shared" ref="F90:L90" si="42">F91</f>
        <v>116000</v>
      </c>
      <c r="G90" s="38">
        <f t="shared" si="42"/>
        <v>0</v>
      </c>
      <c r="H90" s="90">
        <f t="shared" si="42"/>
        <v>0</v>
      </c>
      <c r="I90" s="179">
        <f t="shared" si="30"/>
        <v>10000</v>
      </c>
      <c r="J90" s="86">
        <f t="shared" si="42"/>
        <v>10000</v>
      </c>
      <c r="K90" s="38">
        <f t="shared" si="42"/>
        <v>0</v>
      </c>
      <c r="L90" s="90">
        <f t="shared" si="42"/>
        <v>0</v>
      </c>
      <c r="M90" s="188">
        <f t="shared" si="31"/>
        <v>106000</v>
      </c>
      <c r="N90" s="48">
        <f t="shared" si="32"/>
        <v>106000</v>
      </c>
      <c r="O90" s="87">
        <f t="shared" si="33"/>
        <v>0</v>
      </c>
      <c r="P90" s="88">
        <f t="shared" si="34"/>
        <v>0</v>
      </c>
      <c r="Q90" s="189">
        <f t="shared" si="35"/>
        <v>8.6206896551724146</v>
      </c>
      <c r="R90" s="5"/>
    </row>
    <row r="91" spans="1:29" s="4" customFormat="1" ht="65.5" customHeight="1" thickBot="1" x14ac:dyDescent="0.35">
      <c r="A91" s="402"/>
      <c r="B91" s="94">
        <v>1013133</v>
      </c>
      <c r="C91" s="315" t="s">
        <v>72</v>
      </c>
      <c r="D91" s="94" t="s">
        <v>82</v>
      </c>
      <c r="E91" s="187">
        <f>SUM(F91:G91)</f>
        <v>116000</v>
      </c>
      <c r="F91" s="182">
        <v>116000</v>
      </c>
      <c r="G91" s="21">
        <v>0</v>
      </c>
      <c r="H91" s="91">
        <v>0</v>
      </c>
      <c r="I91" s="181">
        <f t="shared" si="30"/>
        <v>10000</v>
      </c>
      <c r="J91" s="182">
        <v>10000</v>
      </c>
      <c r="K91" s="21">
        <v>0</v>
      </c>
      <c r="L91" s="91">
        <v>0</v>
      </c>
      <c r="M91" s="194">
        <f t="shared" si="31"/>
        <v>106000</v>
      </c>
      <c r="N91" s="200">
        <f t="shared" si="32"/>
        <v>106000</v>
      </c>
      <c r="O91" s="206">
        <f t="shared" si="33"/>
        <v>0</v>
      </c>
      <c r="P91" s="209">
        <f t="shared" si="34"/>
        <v>0</v>
      </c>
      <c r="Q91" s="210">
        <f t="shared" si="35"/>
        <v>8.6206896551724146</v>
      </c>
      <c r="R91" s="5"/>
    </row>
    <row r="92" spans="1:29" s="7" customFormat="1" ht="56.5" customHeight="1" x14ac:dyDescent="0.3">
      <c r="A92" s="361">
        <v>29</v>
      </c>
      <c r="B92" s="61"/>
      <c r="C92" s="92" t="s">
        <v>135</v>
      </c>
      <c r="D92" s="53" t="s">
        <v>80</v>
      </c>
      <c r="E92" s="179">
        <f>E93</f>
        <v>175000</v>
      </c>
      <c r="F92" s="86">
        <f t="shared" ref="F92:L92" si="43">F93</f>
        <v>175000</v>
      </c>
      <c r="G92" s="38">
        <f t="shared" si="43"/>
        <v>0</v>
      </c>
      <c r="H92" s="90">
        <f t="shared" si="43"/>
        <v>0</v>
      </c>
      <c r="I92" s="188">
        <f t="shared" si="30"/>
        <v>22397</v>
      </c>
      <c r="J92" s="48">
        <f t="shared" si="43"/>
        <v>22397</v>
      </c>
      <c r="K92" s="38">
        <f t="shared" si="43"/>
        <v>0</v>
      </c>
      <c r="L92" s="90">
        <f t="shared" si="43"/>
        <v>0</v>
      </c>
      <c r="M92" s="294">
        <f t="shared" si="31"/>
        <v>152603</v>
      </c>
      <c r="N92" s="179">
        <f t="shared" si="32"/>
        <v>152603</v>
      </c>
      <c r="O92" s="295">
        <f t="shared" si="33"/>
        <v>0</v>
      </c>
      <c r="P92" s="88">
        <f t="shared" si="34"/>
        <v>0</v>
      </c>
      <c r="Q92" s="89">
        <f t="shared" si="35"/>
        <v>12.798285714285715</v>
      </c>
      <c r="R92" s="28"/>
      <c r="S92" s="25"/>
      <c r="T92" s="25"/>
      <c r="U92" s="25"/>
      <c r="V92" s="25"/>
      <c r="W92" s="25"/>
      <c r="X92" s="25"/>
      <c r="Y92" s="25"/>
      <c r="Z92" s="25"/>
      <c r="AA92" s="25"/>
      <c r="AB92" s="25"/>
      <c r="AC92" s="25"/>
    </row>
    <row r="93" spans="1:29" s="4" customFormat="1" ht="52.5" customHeight="1" thickBot="1" x14ac:dyDescent="0.35">
      <c r="A93" s="402"/>
      <c r="B93" s="94">
        <v>1014082</v>
      </c>
      <c r="C93" s="315" t="s">
        <v>74</v>
      </c>
      <c r="D93" s="110" t="s">
        <v>82</v>
      </c>
      <c r="E93" s="187">
        <f>F93++G93</f>
        <v>175000</v>
      </c>
      <c r="F93" s="182">
        <v>175000</v>
      </c>
      <c r="G93" s="21">
        <v>0</v>
      </c>
      <c r="H93" s="91">
        <v>0</v>
      </c>
      <c r="I93" s="194">
        <f t="shared" si="30"/>
        <v>22397</v>
      </c>
      <c r="J93" s="200">
        <v>22397</v>
      </c>
      <c r="K93" s="21">
        <f>L93</f>
        <v>0</v>
      </c>
      <c r="L93" s="91">
        <v>0</v>
      </c>
      <c r="M93" s="296">
        <f t="shared" si="31"/>
        <v>152603</v>
      </c>
      <c r="N93" s="302">
        <f t="shared" si="32"/>
        <v>152603</v>
      </c>
      <c r="O93" s="303">
        <f t="shared" si="33"/>
        <v>0</v>
      </c>
      <c r="P93" s="209">
        <f t="shared" si="34"/>
        <v>0</v>
      </c>
      <c r="Q93" s="208">
        <f t="shared" si="35"/>
        <v>12.798285714285715</v>
      </c>
      <c r="R93" s="27"/>
      <c r="S93" s="8"/>
      <c r="T93" s="8"/>
      <c r="U93" s="8"/>
      <c r="V93" s="8"/>
      <c r="W93" s="8"/>
      <c r="X93" s="8"/>
      <c r="Y93" s="8"/>
      <c r="Z93" s="8"/>
      <c r="AA93" s="8"/>
      <c r="AB93" s="8"/>
      <c r="AC93" s="8"/>
    </row>
    <row r="94" spans="1:29" s="7" customFormat="1" ht="53" customHeight="1" x14ac:dyDescent="0.3">
      <c r="A94" s="361">
        <v>30</v>
      </c>
      <c r="B94" s="61"/>
      <c r="C94" s="101" t="s">
        <v>136</v>
      </c>
      <c r="D94" s="53" t="s">
        <v>80</v>
      </c>
      <c r="E94" s="179">
        <f>E95</f>
        <v>1000000</v>
      </c>
      <c r="F94" s="86">
        <f t="shared" ref="F94:L94" si="44">F95</f>
        <v>1000000</v>
      </c>
      <c r="G94" s="38">
        <f t="shared" si="44"/>
        <v>0</v>
      </c>
      <c r="H94" s="90">
        <f t="shared" si="44"/>
        <v>0</v>
      </c>
      <c r="I94" s="179">
        <f t="shared" si="30"/>
        <v>227500</v>
      </c>
      <c r="J94" s="86">
        <f t="shared" si="44"/>
        <v>227500</v>
      </c>
      <c r="K94" s="38">
        <f t="shared" si="44"/>
        <v>0</v>
      </c>
      <c r="L94" s="90">
        <f t="shared" si="44"/>
        <v>0</v>
      </c>
      <c r="M94" s="188">
        <f t="shared" si="31"/>
        <v>772500</v>
      </c>
      <c r="N94" s="48">
        <f t="shared" si="32"/>
        <v>772500</v>
      </c>
      <c r="O94" s="87">
        <f t="shared" si="33"/>
        <v>0</v>
      </c>
      <c r="P94" s="88">
        <f t="shared" si="34"/>
        <v>0</v>
      </c>
      <c r="Q94" s="189">
        <f t="shared" si="35"/>
        <v>22.75</v>
      </c>
      <c r="R94" s="28"/>
      <c r="S94" s="25"/>
      <c r="T94" s="25"/>
      <c r="U94" s="25"/>
      <c r="V94" s="25"/>
      <c r="W94" s="25"/>
      <c r="X94" s="25"/>
      <c r="Y94" s="25"/>
      <c r="Z94" s="25"/>
      <c r="AA94" s="25"/>
      <c r="AB94" s="25"/>
      <c r="AC94" s="25"/>
    </row>
    <row r="95" spans="1:29" s="46" customFormat="1" ht="54" customHeight="1" thickBot="1" x14ac:dyDescent="0.4">
      <c r="A95" s="363"/>
      <c r="B95" s="55">
        <v>1015062</v>
      </c>
      <c r="C95" s="111" t="s">
        <v>22</v>
      </c>
      <c r="D95" s="57" t="s">
        <v>82</v>
      </c>
      <c r="E95" s="187">
        <f>F95++G95</f>
        <v>1000000</v>
      </c>
      <c r="F95" s="84">
        <v>1000000</v>
      </c>
      <c r="G95" s="18">
        <v>0</v>
      </c>
      <c r="H95" s="180">
        <v>0</v>
      </c>
      <c r="I95" s="187">
        <f t="shared" si="30"/>
        <v>227500</v>
      </c>
      <c r="J95" s="84">
        <v>227500</v>
      </c>
      <c r="K95" s="18">
        <f>L95</f>
        <v>0</v>
      </c>
      <c r="L95" s="180">
        <v>0</v>
      </c>
      <c r="M95" s="191">
        <f t="shared" si="31"/>
        <v>772500</v>
      </c>
      <c r="N95" s="196">
        <f t="shared" si="32"/>
        <v>772500</v>
      </c>
      <c r="O95" s="211">
        <f t="shared" si="33"/>
        <v>0</v>
      </c>
      <c r="P95" s="271">
        <f t="shared" si="34"/>
        <v>0</v>
      </c>
      <c r="Q95" s="272">
        <f t="shared" si="35"/>
        <v>22.75</v>
      </c>
      <c r="R95" s="44"/>
      <c r="S95" s="45"/>
      <c r="T95" s="45"/>
      <c r="U95" s="45"/>
      <c r="V95" s="45"/>
      <c r="W95" s="45"/>
      <c r="X95" s="45"/>
      <c r="Y95" s="45"/>
      <c r="Z95" s="45"/>
      <c r="AA95" s="45"/>
      <c r="AB95" s="45"/>
      <c r="AC95" s="45"/>
    </row>
    <row r="96" spans="1:29" s="4" customFormat="1" ht="14.5" hidden="1" thickBot="1" x14ac:dyDescent="0.35">
      <c r="A96" s="312"/>
      <c r="B96" s="161"/>
      <c r="C96" s="161"/>
      <c r="D96" s="161"/>
      <c r="E96" s="124"/>
      <c r="F96" s="17"/>
      <c r="G96" s="17"/>
      <c r="H96" s="51"/>
      <c r="I96" s="297">
        <f t="shared" si="30"/>
        <v>0</v>
      </c>
      <c r="J96" s="39"/>
      <c r="K96" s="39"/>
      <c r="L96" s="43"/>
      <c r="M96" s="123">
        <f t="shared" si="31"/>
        <v>0</v>
      </c>
      <c r="N96" s="298">
        <f t="shared" si="32"/>
        <v>0</v>
      </c>
      <c r="O96" s="299">
        <f t="shared" si="33"/>
        <v>0</v>
      </c>
      <c r="P96" s="300">
        <f t="shared" si="34"/>
        <v>0</v>
      </c>
      <c r="Q96" s="301" t="e">
        <f t="shared" si="35"/>
        <v>#DIV/0!</v>
      </c>
      <c r="R96" s="27"/>
      <c r="S96" s="8"/>
      <c r="T96" s="8"/>
      <c r="U96" s="8"/>
      <c r="V96" s="8"/>
      <c r="W96" s="8"/>
      <c r="X96" s="8"/>
      <c r="Y96" s="8"/>
      <c r="Z96" s="8"/>
      <c r="AA96" s="8"/>
      <c r="AB96" s="8"/>
      <c r="AC96" s="8"/>
    </row>
    <row r="97" spans="1:30" s="37" customFormat="1" ht="59.5" customHeight="1" x14ac:dyDescent="0.3">
      <c r="A97" s="419">
        <v>31</v>
      </c>
      <c r="B97" s="112"/>
      <c r="C97" s="93" t="s">
        <v>137</v>
      </c>
      <c r="D97" s="69" t="s">
        <v>80</v>
      </c>
      <c r="E97" s="238">
        <f>E98</f>
        <v>3400000</v>
      </c>
      <c r="F97" s="239">
        <f t="shared" ref="F97:L97" si="45">F98</f>
        <v>3400000</v>
      </c>
      <c r="G97" s="95">
        <f t="shared" si="45"/>
        <v>0</v>
      </c>
      <c r="H97" s="240">
        <f t="shared" si="45"/>
        <v>0</v>
      </c>
      <c r="I97" s="188">
        <f t="shared" si="30"/>
        <v>2400000</v>
      </c>
      <c r="J97" s="70">
        <f t="shared" si="45"/>
        <v>2400000</v>
      </c>
      <c r="K97" s="95">
        <f t="shared" si="45"/>
        <v>0</v>
      </c>
      <c r="L97" s="240">
        <f t="shared" si="45"/>
        <v>0</v>
      </c>
      <c r="M97" s="188">
        <f t="shared" si="31"/>
        <v>1000000</v>
      </c>
      <c r="N97" s="48">
        <f t="shared" si="32"/>
        <v>1000000</v>
      </c>
      <c r="O97" s="87">
        <f t="shared" si="33"/>
        <v>0</v>
      </c>
      <c r="P97" s="88">
        <f t="shared" si="34"/>
        <v>0</v>
      </c>
      <c r="Q97" s="189">
        <f t="shared" si="35"/>
        <v>70.588235294117652</v>
      </c>
      <c r="R97" s="36"/>
    </row>
    <row r="98" spans="1:30" s="37" customFormat="1" ht="48.5" customHeight="1" thickBot="1" x14ac:dyDescent="0.35">
      <c r="A98" s="420"/>
      <c r="B98" s="113">
        <v>3719800</v>
      </c>
      <c r="C98" s="314" t="s">
        <v>46</v>
      </c>
      <c r="D98" s="114" t="s">
        <v>48</v>
      </c>
      <c r="E98" s="231">
        <f>F98+G98</f>
        <v>3400000</v>
      </c>
      <c r="F98" s="232">
        <v>3400000</v>
      </c>
      <c r="G98" s="73">
        <v>0</v>
      </c>
      <c r="H98" s="233">
        <v>0</v>
      </c>
      <c r="I98" s="194">
        <f t="shared" si="30"/>
        <v>2400000</v>
      </c>
      <c r="J98" s="265">
        <v>2400000</v>
      </c>
      <c r="K98" s="75">
        <v>0</v>
      </c>
      <c r="L98" s="230">
        <f>K98</f>
        <v>0</v>
      </c>
      <c r="M98" s="194">
        <f t="shared" si="31"/>
        <v>1000000</v>
      </c>
      <c r="N98" s="200">
        <f t="shared" si="32"/>
        <v>1000000</v>
      </c>
      <c r="O98" s="206">
        <f t="shared" si="33"/>
        <v>0</v>
      </c>
      <c r="P98" s="209">
        <f t="shared" si="34"/>
        <v>0</v>
      </c>
      <c r="Q98" s="210">
        <f t="shared" si="35"/>
        <v>70.588235294117652</v>
      </c>
      <c r="R98" s="36"/>
    </row>
    <row r="99" spans="1:30" s="25" customFormat="1" ht="54" customHeight="1" x14ac:dyDescent="0.3">
      <c r="A99" s="361">
        <v>32</v>
      </c>
      <c r="B99" s="61"/>
      <c r="C99" s="115" t="s">
        <v>138</v>
      </c>
      <c r="D99" s="53" t="s">
        <v>80</v>
      </c>
      <c r="E99" s="179">
        <f>E100</f>
        <v>250000</v>
      </c>
      <c r="F99" s="86">
        <f t="shared" ref="F99:L99" si="46">F100</f>
        <v>250000</v>
      </c>
      <c r="G99" s="38">
        <f t="shared" si="46"/>
        <v>0</v>
      </c>
      <c r="H99" s="90">
        <f t="shared" si="46"/>
        <v>0</v>
      </c>
      <c r="I99" s="179">
        <f t="shared" si="30"/>
        <v>250000</v>
      </c>
      <c r="J99" s="86">
        <f t="shared" si="46"/>
        <v>250000</v>
      </c>
      <c r="K99" s="38">
        <f t="shared" si="46"/>
        <v>0</v>
      </c>
      <c r="L99" s="90">
        <f t="shared" si="46"/>
        <v>0</v>
      </c>
      <c r="M99" s="304">
        <f t="shared" si="31"/>
        <v>0</v>
      </c>
      <c r="N99" s="305">
        <f t="shared" si="32"/>
        <v>0</v>
      </c>
      <c r="O99" s="87">
        <f t="shared" si="33"/>
        <v>0</v>
      </c>
      <c r="P99" s="88">
        <f t="shared" si="34"/>
        <v>0</v>
      </c>
      <c r="Q99" s="189">
        <f t="shared" si="35"/>
        <v>100</v>
      </c>
      <c r="R99" s="28"/>
    </row>
    <row r="100" spans="1:30" s="8" customFormat="1" ht="48.5" customHeight="1" thickBot="1" x14ac:dyDescent="0.35">
      <c r="A100" s="363"/>
      <c r="B100" s="55" t="s">
        <v>45</v>
      </c>
      <c r="C100" s="54" t="s">
        <v>46</v>
      </c>
      <c r="D100" s="57" t="s">
        <v>48</v>
      </c>
      <c r="E100" s="187">
        <f>F100</f>
        <v>250000</v>
      </c>
      <c r="F100" s="84">
        <v>250000</v>
      </c>
      <c r="G100" s="18">
        <v>0</v>
      </c>
      <c r="H100" s="180">
        <v>0</v>
      </c>
      <c r="I100" s="181">
        <f t="shared" si="30"/>
        <v>250000</v>
      </c>
      <c r="J100" s="182">
        <v>250000</v>
      </c>
      <c r="K100" s="21">
        <v>0</v>
      </c>
      <c r="L100" s="91">
        <v>0</v>
      </c>
      <c r="M100" s="306">
        <f t="shared" si="31"/>
        <v>0</v>
      </c>
      <c r="N100" s="307">
        <f t="shared" si="32"/>
        <v>0</v>
      </c>
      <c r="O100" s="206">
        <f t="shared" si="33"/>
        <v>0</v>
      </c>
      <c r="P100" s="209">
        <f t="shared" si="34"/>
        <v>0</v>
      </c>
      <c r="Q100" s="210">
        <f t="shared" si="35"/>
        <v>100</v>
      </c>
      <c r="R100" s="27"/>
    </row>
    <row r="101" spans="1:30" s="7" customFormat="1" ht="47.5" customHeight="1" x14ac:dyDescent="0.3">
      <c r="A101" s="417">
        <v>33</v>
      </c>
      <c r="B101" s="62"/>
      <c r="C101" s="58" t="s">
        <v>139</v>
      </c>
      <c r="D101" s="56" t="s">
        <v>80</v>
      </c>
      <c r="E101" s="179">
        <f>E102</f>
        <v>300000</v>
      </c>
      <c r="F101" s="235">
        <f t="shared" ref="F101:L101" si="47">F102</f>
        <v>300000</v>
      </c>
      <c r="G101" s="41">
        <f t="shared" si="47"/>
        <v>0</v>
      </c>
      <c r="H101" s="246">
        <f t="shared" si="47"/>
        <v>0</v>
      </c>
      <c r="I101" s="201">
        <f t="shared" si="30"/>
        <v>0</v>
      </c>
      <c r="J101" s="149">
        <f t="shared" si="47"/>
        <v>0</v>
      </c>
      <c r="K101" s="38">
        <f t="shared" si="47"/>
        <v>0</v>
      </c>
      <c r="L101" s="90">
        <f t="shared" si="47"/>
        <v>0</v>
      </c>
      <c r="M101" s="188">
        <f t="shared" si="31"/>
        <v>300000</v>
      </c>
      <c r="N101" s="48">
        <f t="shared" si="32"/>
        <v>300000</v>
      </c>
      <c r="O101" s="87">
        <f t="shared" si="33"/>
        <v>0</v>
      </c>
      <c r="P101" s="88">
        <f t="shared" si="34"/>
        <v>0</v>
      </c>
      <c r="Q101" s="189">
        <f t="shared" si="35"/>
        <v>0</v>
      </c>
      <c r="R101" s="6"/>
    </row>
    <row r="102" spans="1:30" s="4" customFormat="1" ht="40.5" customHeight="1" thickBot="1" x14ac:dyDescent="0.35">
      <c r="A102" s="418"/>
      <c r="B102" s="94">
        <v>3719800</v>
      </c>
      <c r="C102" s="147" t="s">
        <v>46</v>
      </c>
      <c r="D102" s="148" t="s">
        <v>48</v>
      </c>
      <c r="E102" s="187">
        <f>F102+G102</f>
        <v>300000</v>
      </c>
      <c r="F102" s="182">
        <v>300000</v>
      </c>
      <c r="G102" s="21">
        <v>0</v>
      </c>
      <c r="H102" s="91">
        <v>0</v>
      </c>
      <c r="I102" s="202">
        <f t="shared" si="30"/>
        <v>0</v>
      </c>
      <c r="J102" s="203">
        <v>0</v>
      </c>
      <c r="K102" s="18">
        <v>0</v>
      </c>
      <c r="L102" s="180">
        <v>0</v>
      </c>
      <c r="M102" s="191">
        <f t="shared" si="31"/>
        <v>300000</v>
      </c>
      <c r="N102" s="196">
        <f t="shared" si="32"/>
        <v>300000</v>
      </c>
      <c r="O102" s="211">
        <f t="shared" si="33"/>
        <v>0</v>
      </c>
      <c r="P102" s="271">
        <f t="shared" si="34"/>
        <v>0</v>
      </c>
      <c r="Q102" s="272">
        <f t="shared" si="35"/>
        <v>0</v>
      </c>
      <c r="R102" s="5"/>
    </row>
    <row r="103" spans="1:30" s="137" customFormat="1" ht="53.5" customHeight="1" x14ac:dyDescent="0.3">
      <c r="A103" s="371">
        <v>34</v>
      </c>
      <c r="B103" s="61"/>
      <c r="C103" s="92" t="s">
        <v>144</v>
      </c>
      <c r="D103" s="61" t="s">
        <v>80</v>
      </c>
      <c r="E103" s="179">
        <f>F103+G103</f>
        <v>15047000</v>
      </c>
      <c r="F103" s="86">
        <f>F104</f>
        <v>15047000</v>
      </c>
      <c r="G103" s="38">
        <v>0</v>
      </c>
      <c r="H103" s="40">
        <v>0</v>
      </c>
      <c r="I103" s="179">
        <f>J103</f>
        <v>15047000</v>
      </c>
      <c r="J103" s="235">
        <f>J104</f>
        <v>15047000</v>
      </c>
      <c r="K103" s="41">
        <v>0</v>
      </c>
      <c r="L103" s="42">
        <v>0</v>
      </c>
      <c r="M103" s="201">
        <f>M104</f>
        <v>0</v>
      </c>
      <c r="N103" s="308">
        <f>N104</f>
        <v>0</v>
      </c>
      <c r="O103" s="157">
        <v>0</v>
      </c>
      <c r="P103" s="309">
        <v>0</v>
      </c>
      <c r="Q103" s="158">
        <f t="shared" si="35"/>
        <v>100</v>
      </c>
      <c r="R103" s="28"/>
      <c r="S103" s="25"/>
      <c r="T103" s="25"/>
      <c r="U103" s="25"/>
      <c r="V103" s="25"/>
      <c r="W103" s="25"/>
      <c r="X103" s="25"/>
      <c r="Y103" s="25"/>
      <c r="Z103" s="25"/>
      <c r="AA103" s="25"/>
      <c r="AB103" s="25"/>
      <c r="AC103" s="25"/>
      <c r="AD103" s="136"/>
    </row>
    <row r="104" spans="1:30" s="134" customFormat="1" ht="53.5" customHeight="1" thickBot="1" x14ac:dyDescent="0.35">
      <c r="A104" s="373"/>
      <c r="B104" s="94">
        <v>3719800</v>
      </c>
      <c r="C104" s="147" t="s">
        <v>46</v>
      </c>
      <c r="D104" s="148" t="s">
        <v>48</v>
      </c>
      <c r="E104" s="181">
        <f>F104</f>
        <v>15047000</v>
      </c>
      <c r="F104" s="182">
        <v>15047000</v>
      </c>
      <c r="G104" s="21">
        <v>0</v>
      </c>
      <c r="H104" s="22">
        <v>0</v>
      </c>
      <c r="I104" s="181">
        <f>J104</f>
        <v>15047000</v>
      </c>
      <c r="J104" s="182">
        <v>15047000</v>
      </c>
      <c r="K104" s="21">
        <v>0</v>
      </c>
      <c r="L104" s="22">
        <v>0</v>
      </c>
      <c r="M104" s="204">
        <f>N104</f>
        <v>0</v>
      </c>
      <c r="N104" s="205">
        <f>F104-J104</f>
        <v>0</v>
      </c>
      <c r="O104" s="206">
        <v>0</v>
      </c>
      <c r="P104" s="207">
        <v>0</v>
      </c>
      <c r="Q104" s="208">
        <f t="shared" si="35"/>
        <v>100</v>
      </c>
      <c r="R104" s="27"/>
      <c r="S104" s="8"/>
      <c r="T104" s="8"/>
      <c r="U104" s="8"/>
      <c r="V104" s="8"/>
      <c r="W104" s="8"/>
      <c r="X104" s="8"/>
      <c r="Y104" s="8"/>
      <c r="Z104" s="8"/>
      <c r="AA104" s="8"/>
      <c r="AB104" s="8"/>
      <c r="AC104" s="8"/>
      <c r="AD104" s="133"/>
    </row>
    <row r="105" spans="1:30" s="25" customFormat="1" ht="53.5" customHeight="1" x14ac:dyDescent="0.3">
      <c r="A105" s="371">
        <v>35</v>
      </c>
      <c r="B105" s="152"/>
      <c r="C105" s="153" t="s">
        <v>145</v>
      </c>
      <c r="D105" s="310" t="s">
        <v>80</v>
      </c>
      <c r="E105" s="179">
        <f>F105</f>
        <v>240000</v>
      </c>
      <c r="F105" s="86">
        <f>F106</f>
        <v>240000</v>
      </c>
      <c r="G105" s="38">
        <v>0</v>
      </c>
      <c r="H105" s="90">
        <v>0</v>
      </c>
      <c r="I105" s="179">
        <f>J105</f>
        <v>239516.79999999999</v>
      </c>
      <c r="J105" s="86">
        <f>J106</f>
        <v>239516.79999999999</v>
      </c>
      <c r="K105" s="38">
        <v>0</v>
      </c>
      <c r="L105" s="90">
        <v>0</v>
      </c>
      <c r="M105" s="280">
        <f>N105</f>
        <v>483.20000000001164</v>
      </c>
      <c r="N105" s="68">
        <f>N106</f>
        <v>483.20000000001164</v>
      </c>
      <c r="O105" s="87">
        <v>0</v>
      </c>
      <c r="P105" s="88">
        <v>0</v>
      </c>
      <c r="Q105" s="189">
        <f>Q106</f>
        <v>99.798666666666662</v>
      </c>
      <c r="R105" s="28"/>
    </row>
    <row r="106" spans="1:30" s="8" customFormat="1" ht="53.5" customHeight="1" thickBot="1" x14ac:dyDescent="0.35">
      <c r="A106" s="373"/>
      <c r="B106" s="55">
        <v>3719800</v>
      </c>
      <c r="C106" s="154" t="s">
        <v>46</v>
      </c>
      <c r="D106" s="311" t="s">
        <v>48</v>
      </c>
      <c r="E106" s="187">
        <f>F106</f>
        <v>240000</v>
      </c>
      <c r="F106" s="84">
        <v>240000</v>
      </c>
      <c r="G106" s="18">
        <v>0</v>
      </c>
      <c r="H106" s="180">
        <v>0</v>
      </c>
      <c r="I106" s="187">
        <f>J106</f>
        <v>239516.79999999999</v>
      </c>
      <c r="J106" s="84">
        <v>239516.79999999999</v>
      </c>
      <c r="K106" s="18">
        <v>0</v>
      </c>
      <c r="L106" s="180">
        <v>0</v>
      </c>
      <c r="M106" s="282">
        <f>N106</f>
        <v>483.20000000001164</v>
      </c>
      <c r="N106" s="276">
        <f>F106-J106</f>
        <v>483.20000000001164</v>
      </c>
      <c r="O106" s="151">
        <v>0</v>
      </c>
      <c r="P106" s="192">
        <v>0</v>
      </c>
      <c r="Q106" s="193">
        <f t="shared" si="35"/>
        <v>99.798666666666662</v>
      </c>
      <c r="R106" s="27"/>
    </row>
    <row r="107" spans="1:30" s="29" customFormat="1" ht="32" customHeight="1" thickBot="1" x14ac:dyDescent="0.4">
      <c r="A107" s="130"/>
      <c r="B107" s="414" t="s">
        <v>47</v>
      </c>
      <c r="C107" s="415"/>
      <c r="D107" s="416"/>
      <c r="E107" s="131">
        <f>E101+E99+E97+E94+E92+E90+E88+E82+E80+E78+E76+E74+E72+E70+E66+E64+E62+E60+E56+E54+E52+E49+E45+E43+E41+E39+E37+E17+E15+E13+E11+E9+E7+E103+E105</f>
        <v>124158759</v>
      </c>
      <c r="F107" s="131">
        <f t="shared" ref="F107:P107" si="48">F101+F99+F97+F94+F92+F90+F88+F82+F80+F78+F76+F74+F72+F70+F66+F64+F62+F60+F56+F54+F52+F49+F45+F43+F41+F39+F37+F17+F15+F13+F11+F9+F7+F103+F105</f>
        <v>120801259</v>
      </c>
      <c r="G107" s="131">
        <f t="shared" si="48"/>
        <v>3357500</v>
      </c>
      <c r="H107" s="131">
        <f t="shared" si="48"/>
        <v>2700000</v>
      </c>
      <c r="I107" s="131">
        <f t="shared" si="48"/>
        <v>59834252.390000001</v>
      </c>
      <c r="J107" s="131">
        <f t="shared" si="48"/>
        <v>59441169.290000007</v>
      </c>
      <c r="K107" s="131">
        <f t="shared" si="48"/>
        <v>393083.1</v>
      </c>
      <c r="L107" s="131">
        <f t="shared" si="48"/>
        <v>170076</v>
      </c>
      <c r="M107" s="131">
        <f t="shared" si="48"/>
        <v>64324506.609999999</v>
      </c>
      <c r="N107" s="131">
        <f t="shared" si="48"/>
        <v>61360089.710000001</v>
      </c>
      <c r="O107" s="131">
        <f t="shared" si="48"/>
        <v>2964416.9</v>
      </c>
      <c r="P107" s="131">
        <f t="shared" si="48"/>
        <v>2529924</v>
      </c>
      <c r="Q107" s="132">
        <f>I107*100/E107</f>
        <v>48.191728776863819</v>
      </c>
    </row>
    <row r="108" spans="1:30" s="4" customFormat="1" x14ac:dyDescent="0.3">
      <c r="A108" s="9"/>
      <c r="B108" s="10"/>
      <c r="C108" s="9"/>
      <c r="D108" s="9"/>
      <c r="E108" s="125"/>
      <c r="F108" s="9"/>
      <c r="G108" s="9"/>
      <c r="H108" s="9"/>
      <c r="I108" s="7"/>
      <c r="Q108" s="10"/>
    </row>
    <row r="109" spans="1:30" s="4" customFormat="1" x14ac:dyDescent="0.3">
      <c r="A109" s="9"/>
      <c r="B109" s="11"/>
      <c r="C109" s="12"/>
      <c r="D109" s="12"/>
      <c r="E109" s="126"/>
      <c r="F109" s="12"/>
      <c r="G109" s="12"/>
      <c r="H109" s="12"/>
      <c r="I109" s="7"/>
      <c r="Q109" s="10"/>
    </row>
    <row r="110" spans="1:30" s="4" customFormat="1" x14ac:dyDescent="0.3">
      <c r="A110" s="9"/>
      <c r="B110" s="10"/>
      <c r="C110" s="9"/>
      <c r="D110" s="9"/>
      <c r="E110" s="125"/>
      <c r="F110" s="9"/>
      <c r="G110" s="9"/>
      <c r="H110" s="9"/>
      <c r="I110" s="7"/>
      <c r="Q110" s="10"/>
    </row>
    <row r="111" spans="1:30" s="4" customFormat="1" x14ac:dyDescent="0.3">
      <c r="A111" s="9"/>
      <c r="B111" s="10"/>
      <c r="C111" s="9"/>
      <c r="D111" s="9"/>
      <c r="E111" s="125"/>
      <c r="F111" s="9"/>
      <c r="G111" s="9"/>
      <c r="H111" s="9"/>
      <c r="I111" s="7"/>
      <c r="Q111" s="10"/>
    </row>
    <row r="112" spans="1:30" s="4" customFormat="1" x14ac:dyDescent="0.3">
      <c r="A112" s="9"/>
      <c r="B112" s="10"/>
      <c r="C112" s="9"/>
      <c r="D112" s="9"/>
      <c r="E112" s="125"/>
      <c r="F112" s="9"/>
      <c r="G112" s="9"/>
      <c r="H112" s="9"/>
      <c r="I112" s="7"/>
      <c r="Q112" s="10"/>
    </row>
    <row r="113" spans="1:17" s="4" customFormat="1" x14ac:dyDescent="0.3">
      <c r="A113" s="9"/>
      <c r="B113" s="10"/>
      <c r="C113" s="9"/>
      <c r="D113" s="9"/>
      <c r="E113" s="125"/>
      <c r="F113" s="9"/>
      <c r="G113" s="9"/>
      <c r="H113" s="9"/>
      <c r="I113" s="7"/>
      <c r="Q113" s="10"/>
    </row>
    <row r="114" spans="1:17" s="4" customFormat="1" x14ac:dyDescent="0.3">
      <c r="A114" s="9"/>
      <c r="B114" s="10"/>
      <c r="C114" s="9"/>
      <c r="D114" s="9"/>
      <c r="E114" s="125"/>
      <c r="F114" s="9"/>
      <c r="G114" s="9"/>
      <c r="H114" s="9"/>
      <c r="I114" s="7"/>
      <c r="Q114" s="10"/>
    </row>
    <row r="115" spans="1:17" s="4" customFormat="1" x14ac:dyDescent="0.3">
      <c r="A115" s="9"/>
      <c r="B115" s="10"/>
      <c r="C115" s="9"/>
      <c r="D115" s="9"/>
      <c r="E115" s="125"/>
      <c r="F115" s="9"/>
      <c r="G115" s="9"/>
      <c r="H115" s="9"/>
      <c r="I115" s="7"/>
      <c r="Q115" s="10"/>
    </row>
    <row r="116" spans="1:17" s="4" customFormat="1" x14ac:dyDescent="0.3">
      <c r="A116" s="9"/>
      <c r="B116" s="10"/>
      <c r="C116" s="9"/>
      <c r="D116" s="9"/>
      <c r="E116" s="125"/>
      <c r="F116" s="9"/>
      <c r="G116" s="9"/>
      <c r="H116" s="9"/>
      <c r="I116" s="7"/>
      <c r="Q116" s="10"/>
    </row>
  </sheetData>
  <mergeCells count="65">
    <mergeCell ref="D83:D86"/>
    <mergeCell ref="A74:A75"/>
    <mergeCell ref="A76:A77"/>
    <mergeCell ref="A78:A79"/>
    <mergeCell ref="A80:A81"/>
    <mergeCell ref="A82:A87"/>
    <mergeCell ref="B107:D107"/>
    <mergeCell ref="A101:A102"/>
    <mergeCell ref="A94:A95"/>
    <mergeCell ref="A97:A98"/>
    <mergeCell ref="A99:A100"/>
    <mergeCell ref="A103:A104"/>
    <mergeCell ref="A105:A106"/>
    <mergeCell ref="A88:A89"/>
    <mergeCell ref="A90:A91"/>
    <mergeCell ref="A92:A93"/>
    <mergeCell ref="C47:C48"/>
    <mergeCell ref="A45:A48"/>
    <mergeCell ref="A52:A53"/>
    <mergeCell ref="A49:A51"/>
    <mergeCell ref="A60:A61"/>
    <mergeCell ref="C57:C59"/>
    <mergeCell ref="B57:B59"/>
    <mergeCell ref="C67:C69"/>
    <mergeCell ref="A54:A55"/>
    <mergeCell ref="A56:A59"/>
    <mergeCell ref="A64:A65"/>
    <mergeCell ref="A62:A63"/>
    <mergeCell ref="A72:A73"/>
    <mergeCell ref="G4:H4"/>
    <mergeCell ref="I3:L3"/>
    <mergeCell ref="K4:L4"/>
    <mergeCell ref="I4:I5"/>
    <mergeCell ref="J4:J5"/>
    <mergeCell ref="D18:D36"/>
    <mergeCell ref="B1:P1"/>
    <mergeCell ref="O4:P4"/>
    <mergeCell ref="E3:H3"/>
    <mergeCell ref="B23:B25"/>
    <mergeCell ref="B18:B22"/>
    <mergeCell ref="B2:Q2"/>
    <mergeCell ref="B4:B5"/>
    <mergeCell ref="C4:C5"/>
    <mergeCell ref="D4:D5"/>
    <mergeCell ref="E4:E5"/>
    <mergeCell ref="F4:F5"/>
    <mergeCell ref="Q4:Q5"/>
    <mergeCell ref="M3:P3"/>
    <mergeCell ref="M4:M5"/>
    <mergeCell ref="N4:N5"/>
    <mergeCell ref="A4:A5"/>
    <mergeCell ref="A7:A8"/>
    <mergeCell ref="A9:A10"/>
    <mergeCell ref="A11:A12"/>
    <mergeCell ref="A13:A14"/>
    <mergeCell ref="A41:A42"/>
    <mergeCell ref="A66:A69"/>
    <mergeCell ref="A70:A71"/>
    <mergeCell ref="B26:B36"/>
    <mergeCell ref="A15:A16"/>
    <mergeCell ref="A37:A38"/>
    <mergeCell ref="A39:A40"/>
    <mergeCell ref="A17:A36"/>
    <mergeCell ref="A43:A44"/>
    <mergeCell ref="B67:B69"/>
  </mergeCells>
  <pageMargins left="0.70866141732283472" right="0.70866141732283472" top="0.74803149606299213" bottom="0.74803149606299213" header="0.31496062992125984" footer="0.31496062992125984"/>
  <pageSetup paperSize="9" scale="37" fitToHeight="0" orientation="landscape" verticalDpi="300"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2026-07-02T11:29:15Z</dcterms:modified>
</cp:coreProperties>
</file>